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37" r:id="rId6"/>
    <sheet name="Option 1" sheetId="31" r:id="rId7"/>
    <sheet name="Workings 1" sheetId="38" r:id="rId8"/>
    <sheet name="Option 1(i)" sheetId="35" r:id="rId9"/>
    <sheet name="Option 1(ii)" sheetId="36" r:id="rId10"/>
  </sheets>
  <calcPr calcId="145621"/>
</workbook>
</file>

<file path=xl/calcChain.xml><?xml version="1.0" encoding="utf-8"?>
<calcChain xmlns="http://schemas.openxmlformats.org/spreadsheetml/2006/main">
  <c r="H90" i="31" l="1"/>
  <c r="I90" i="31"/>
  <c r="J90" i="31"/>
  <c r="K90" i="31"/>
  <c r="L90" i="31"/>
  <c r="M90" i="31"/>
  <c r="N90" i="31"/>
  <c r="O90" i="31"/>
  <c r="P90" i="31"/>
  <c r="Q90" i="31"/>
  <c r="R90" i="31"/>
  <c r="S90" i="31"/>
  <c r="T90" i="31"/>
  <c r="U90" i="31"/>
  <c r="V90" i="31"/>
  <c r="W90" i="31"/>
  <c r="X90" i="31"/>
  <c r="Y90" i="31"/>
  <c r="Z90" i="31"/>
  <c r="AA90" i="31"/>
  <c r="AB90" i="31"/>
  <c r="AC90" i="31"/>
  <c r="AD90" i="31"/>
  <c r="AE90" i="31"/>
  <c r="AF90" i="31"/>
  <c r="AG90" i="31"/>
  <c r="AH90" i="31"/>
  <c r="AI90" i="31"/>
  <c r="AJ90" i="31"/>
  <c r="AK90" i="31"/>
  <c r="AL90" i="31"/>
  <c r="AM90" i="31"/>
  <c r="AN90" i="31"/>
  <c r="AO90" i="31"/>
  <c r="AP90" i="31"/>
  <c r="AQ90" i="31"/>
  <c r="AR90" i="31"/>
  <c r="AS90" i="31"/>
  <c r="AT90" i="31"/>
  <c r="AU90" i="31"/>
  <c r="AV90" i="31"/>
  <c r="AW90" i="31"/>
  <c r="G90" i="31"/>
  <c r="F9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G20" i="31"/>
  <c r="F20" i="31"/>
  <c r="H84" i="38" l="1"/>
  <c r="H86" i="38" s="1"/>
  <c r="G84" i="38"/>
  <c r="F84" i="38"/>
  <c r="F86" i="38" s="1"/>
  <c r="I73" i="38"/>
  <c r="I84" i="38" s="1"/>
  <c r="E73" i="38"/>
  <c r="E84" i="38" s="1"/>
  <c r="D84" i="38"/>
  <c r="C84" i="38"/>
  <c r="H67" i="38"/>
  <c r="G67" i="38"/>
  <c r="G86" i="38" s="1"/>
  <c r="F67" i="38"/>
  <c r="I54" i="38"/>
  <c r="E54" i="38"/>
  <c r="I50" i="38"/>
  <c r="I67" i="38" s="1"/>
  <c r="E50" i="38"/>
  <c r="E67" i="38" s="1"/>
  <c r="D67" i="38"/>
  <c r="C67" i="38"/>
  <c r="H44" i="38"/>
  <c r="G44" i="38"/>
  <c r="F44" i="38"/>
  <c r="I42" i="38"/>
  <c r="E42" i="38"/>
  <c r="I40" i="38"/>
  <c r="E40" i="38"/>
  <c r="C44" i="38"/>
  <c r="I38" i="38"/>
  <c r="I44" i="38" s="1"/>
  <c r="E38" i="38"/>
  <c r="E44" i="38" s="1"/>
  <c r="D44" i="38"/>
  <c r="H30" i="38"/>
  <c r="G30" i="38"/>
  <c r="F30" i="38"/>
  <c r="I28" i="38"/>
  <c r="E28" i="38"/>
  <c r="I27" i="38"/>
  <c r="E27" i="38"/>
  <c r="I26" i="38"/>
  <c r="E26" i="38"/>
  <c r="I25" i="38"/>
  <c r="E25" i="38"/>
  <c r="I24" i="38"/>
  <c r="E24" i="38"/>
  <c r="I22" i="38"/>
  <c r="E22" i="38"/>
  <c r="I19" i="38"/>
  <c r="E19" i="38"/>
  <c r="I18" i="38"/>
  <c r="E18" i="38"/>
  <c r="I14" i="38"/>
  <c r="I30" i="38" s="1"/>
  <c r="E14" i="38"/>
  <c r="E30" i="38" s="1"/>
  <c r="D30" i="38"/>
  <c r="C30" i="38"/>
  <c r="H84" i="37"/>
  <c r="H86" i="37" s="1"/>
  <c r="G84" i="37"/>
  <c r="G86" i="37" s="1"/>
  <c r="F84" i="37"/>
  <c r="F86" i="37" s="1"/>
  <c r="I73" i="37"/>
  <c r="I84" i="37" s="1"/>
  <c r="E73" i="37"/>
  <c r="E84" i="37" s="1"/>
  <c r="D84" i="37"/>
  <c r="C84" i="37"/>
  <c r="H67" i="37"/>
  <c r="G67" i="37"/>
  <c r="F67" i="37"/>
  <c r="I54" i="37"/>
  <c r="E54" i="37"/>
  <c r="I50" i="37"/>
  <c r="I67" i="37" s="1"/>
  <c r="E50" i="37"/>
  <c r="E67" i="37" s="1"/>
  <c r="D67" i="37"/>
  <c r="C67" i="37"/>
  <c r="H44" i="37"/>
  <c r="G44" i="37"/>
  <c r="F44" i="37"/>
  <c r="I42" i="37"/>
  <c r="E42" i="37"/>
  <c r="I40" i="37"/>
  <c r="E40" i="37"/>
  <c r="C44" i="37"/>
  <c r="I38" i="37"/>
  <c r="I44" i="37" s="1"/>
  <c r="E38" i="37"/>
  <c r="E44" i="37" s="1"/>
  <c r="D44" i="37"/>
  <c r="H30" i="37"/>
  <c r="G30" i="37"/>
  <c r="F30" i="37"/>
  <c r="I28" i="37"/>
  <c r="E28" i="37"/>
  <c r="I27" i="37"/>
  <c r="E27" i="37"/>
  <c r="I26" i="37"/>
  <c r="E26" i="37"/>
  <c r="I25" i="37"/>
  <c r="E25" i="37"/>
  <c r="I24" i="37"/>
  <c r="E24" i="37"/>
  <c r="I22" i="37"/>
  <c r="E22" i="37"/>
  <c r="I19" i="37"/>
  <c r="E19" i="37"/>
  <c r="I18" i="37"/>
  <c r="E18" i="37"/>
  <c r="I14" i="37"/>
  <c r="I30" i="37" s="1"/>
  <c r="E14" i="37"/>
  <c r="E30" i="37" s="1"/>
  <c r="D30" i="37"/>
  <c r="C30" i="37"/>
  <c r="C30" i="29"/>
  <c r="C31" i="29"/>
  <c r="BD87" i="36"/>
  <c r="BC87" i="36"/>
  <c r="BB87" i="36"/>
  <c r="BA87" i="36"/>
  <c r="AZ87" i="36"/>
  <c r="AY87" i="36"/>
  <c r="AX87" i="36"/>
  <c r="AW87" i="36"/>
  <c r="AV87" i="36"/>
  <c r="AU87" i="36"/>
  <c r="AT87" i="36"/>
  <c r="AS87" i="36"/>
  <c r="AR87" i="36"/>
  <c r="AQ87" i="36"/>
  <c r="AP87" i="36"/>
  <c r="AO87" i="36"/>
  <c r="AN87" i="36"/>
  <c r="AM87" i="36"/>
  <c r="AL87" i="36"/>
  <c r="AK87" i="36"/>
  <c r="AJ87" i="36"/>
  <c r="AI87" i="36"/>
  <c r="AH87" i="36"/>
  <c r="AG87" i="36"/>
  <c r="AF87" i="36"/>
  <c r="AE87" i="36"/>
  <c r="AD87" i="36"/>
  <c r="AC87" i="36"/>
  <c r="AB87" i="36"/>
  <c r="AA87" i="36"/>
  <c r="Z87" i="36"/>
  <c r="Y87" i="36"/>
  <c r="X87" i="36"/>
  <c r="W87" i="36"/>
  <c r="V87" i="36"/>
  <c r="U87" i="36"/>
  <c r="T87" i="36"/>
  <c r="S87" i="36"/>
  <c r="R87" i="36"/>
  <c r="Q87" i="36"/>
  <c r="P87" i="36"/>
  <c r="O87" i="36"/>
  <c r="N87" i="36"/>
  <c r="M87" i="36"/>
  <c r="L87" i="36"/>
  <c r="K87" i="36"/>
  <c r="J87" i="36"/>
  <c r="I87" i="36"/>
  <c r="H87" i="36"/>
  <c r="G87" i="36"/>
  <c r="F87" i="36"/>
  <c r="E87" i="36"/>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BB66" i="36"/>
  <c r="BA66" i="36"/>
  <c r="AZ66" i="36"/>
  <c r="AY66" i="36"/>
  <c r="AX66" i="36"/>
  <c r="AW66" i="36"/>
  <c r="AV66" i="36"/>
  <c r="AU66" i="36"/>
  <c r="AT66" i="36"/>
  <c r="AS66" i="36"/>
  <c r="AR66" i="36"/>
  <c r="AQ66" i="36"/>
  <c r="AP66" i="36"/>
  <c r="AO66" i="36"/>
  <c r="AN66" i="36"/>
  <c r="AM66" i="36"/>
  <c r="AL66" i="36"/>
  <c r="AK66" i="36"/>
  <c r="AJ66" i="36"/>
  <c r="AI66" i="36"/>
  <c r="AH66" i="36"/>
  <c r="AG66" i="36"/>
  <c r="AF66" i="36"/>
  <c r="AE66" i="36"/>
  <c r="AD66" i="36"/>
  <c r="AC66" i="36"/>
  <c r="AB66" i="36"/>
  <c r="AA66" i="36"/>
  <c r="Z66" i="36"/>
  <c r="Y66" i="36"/>
  <c r="X66" i="36"/>
  <c r="W66" i="36"/>
  <c r="V66" i="36"/>
  <c r="U66" i="36"/>
  <c r="T66" i="36"/>
  <c r="S66" i="36"/>
  <c r="R66" i="36"/>
  <c r="Q66" i="36"/>
  <c r="P66" i="36"/>
  <c r="O66" i="36"/>
  <c r="N66" i="36"/>
  <c r="M66" i="36"/>
  <c r="L66" i="36"/>
  <c r="K66" i="36"/>
  <c r="J66" i="36"/>
  <c r="I66" i="36"/>
  <c r="H66" i="36"/>
  <c r="G66" i="36"/>
  <c r="F66" i="36"/>
  <c r="E66" i="36"/>
  <c r="BD65" i="36"/>
  <c r="BD76" i="36" s="1"/>
  <c r="BC65" i="36"/>
  <c r="BC76" i="36" s="1"/>
  <c r="BB65" i="36"/>
  <c r="BB76" i="36" s="1"/>
  <c r="BA65" i="36"/>
  <c r="BA76" i="36" s="1"/>
  <c r="AZ65" i="36"/>
  <c r="AZ76" i="36" s="1"/>
  <c r="AY65" i="36"/>
  <c r="AY76" i="36" s="1"/>
  <c r="AX65" i="36"/>
  <c r="AX76" i="36" s="1"/>
  <c r="AW65" i="36"/>
  <c r="AV65" i="36"/>
  <c r="AU65" i="36"/>
  <c r="AT65" i="36"/>
  <c r="AS65" i="36"/>
  <c r="AR65" i="36"/>
  <c r="AQ65" i="36"/>
  <c r="AP65" i="36"/>
  <c r="AO65" i="36"/>
  <c r="AN65" i="36"/>
  <c r="AM65" i="36"/>
  <c r="AL65" i="36"/>
  <c r="AK65" i="36"/>
  <c r="AJ65" i="36"/>
  <c r="AI65" i="36"/>
  <c r="AH65" i="36"/>
  <c r="AG65" i="36"/>
  <c r="AF65" i="36"/>
  <c r="AE65" i="36"/>
  <c r="AD65" i="36"/>
  <c r="AC65" i="36"/>
  <c r="AB65" i="36"/>
  <c r="AA65" i="36"/>
  <c r="Z65" i="36"/>
  <c r="Y65" i="36"/>
  <c r="X65" i="36"/>
  <c r="W65" i="36"/>
  <c r="V65" i="36"/>
  <c r="U65" i="36"/>
  <c r="T65" i="36"/>
  <c r="S65" i="36"/>
  <c r="R65" i="36"/>
  <c r="Q65" i="36"/>
  <c r="P65" i="36"/>
  <c r="O65" i="36"/>
  <c r="N65" i="36"/>
  <c r="M65" i="36"/>
  <c r="L65" i="36"/>
  <c r="K65" i="36"/>
  <c r="J65" i="36"/>
  <c r="I65" i="36"/>
  <c r="H65" i="36"/>
  <c r="G65" i="36"/>
  <c r="F65" i="36"/>
  <c r="E65" i="36"/>
  <c r="E76" i="36" s="1"/>
  <c r="E60" i="36"/>
  <c r="F27" i="36"/>
  <c r="G27" i="36" s="1"/>
  <c r="H27" i="36" s="1"/>
  <c r="I27" i="36" s="1"/>
  <c r="J27" i="36" s="1"/>
  <c r="K27" i="36" s="1"/>
  <c r="L27" i="36" s="1"/>
  <c r="M27" i="36" s="1"/>
  <c r="N27" i="36" s="1"/>
  <c r="O27" i="36" s="1"/>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BD25" i="36"/>
  <c r="BD26" i="36" s="1"/>
  <c r="BC25" i="36"/>
  <c r="BC26" i="36" s="1"/>
  <c r="BB25" i="36"/>
  <c r="BB26" i="36" s="1"/>
  <c r="BA25" i="36"/>
  <c r="BA26" i="36" s="1"/>
  <c r="AZ25" i="36"/>
  <c r="AZ26" i="36" s="1"/>
  <c r="AY25" i="36"/>
  <c r="AY26" i="36" s="1"/>
  <c r="AX25" i="36"/>
  <c r="AX26" i="36" s="1"/>
  <c r="AW18" i="36"/>
  <c r="AV18" i="36"/>
  <c r="AU18" i="36"/>
  <c r="AT18" i="36"/>
  <c r="AS18" i="36"/>
  <c r="AR18" i="36"/>
  <c r="AQ18" i="36"/>
  <c r="AP18" i="36"/>
  <c r="AO18" i="36"/>
  <c r="AN18" i="36"/>
  <c r="AM18" i="36"/>
  <c r="AL18" i="36"/>
  <c r="AK18" i="36"/>
  <c r="AJ18" i="36"/>
  <c r="AI18" i="36"/>
  <c r="AH18" i="36"/>
  <c r="AG18" i="36"/>
  <c r="AF18" i="36"/>
  <c r="AE18" i="36"/>
  <c r="AD18" i="36"/>
  <c r="AC18" i="36"/>
  <c r="AB18" i="36"/>
  <c r="AA18" i="36"/>
  <c r="Z18" i="36"/>
  <c r="Y18" i="36"/>
  <c r="X18" i="36"/>
  <c r="W18" i="36"/>
  <c r="V18" i="36"/>
  <c r="U18" i="36"/>
  <c r="T18" i="36"/>
  <c r="S18" i="36"/>
  <c r="R18" i="36"/>
  <c r="Q18" i="36"/>
  <c r="P18" i="36"/>
  <c r="O18" i="36"/>
  <c r="N18" i="36"/>
  <c r="M18" i="36"/>
  <c r="L18" i="36"/>
  <c r="K18" i="36"/>
  <c r="J18" i="36"/>
  <c r="I18" i="36"/>
  <c r="H18" i="36"/>
  <c r="G18" i="36"/>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76" i="35" s="1"/>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L18" i="35"/>
  <c r="K18" i="35"/>
  <c r="J18" i="35"/>
  <c r="I18" i="35"/>
  <c r="H18" i="35"/>
  <c r="G18" i="35"/>
  <c r="AT20" i="36" l="1"/>
  <c r="AT25" i="36" s="1"/>
  <c r="AT20" i="35"/>
  <c r="AT25" i="35" s="1"/>
  <c r="AN20" i="36"/>
  <c r="AN25" i="36" s="1"/>
  <c r="AN20" i="35"/>
  <c r="AN25" i="35" s="1"/>
  <c r="AH20" i="36"/>
  <c r="AH25" i="36" s="1"/>
  <c r="AH20" i="35"/>
  <c r="AH25" i="35" s="1"/>
  <c r="Z20" i="36"/>
  <c r="Z25" i="36" s="1"/>
  <c r="Z20" i="35"/>
  <c r="Z25" i="35" s="1"/>
  <c r="T20" i="36"/>
  <c r="T25" i="36" s="1"/>
  <c r="T20" i="35"/>
  <c r="T25" i="35" s="1"/>
  <c r="N20" i="36"/>
  <c r="N25" i="36" s="1"/>
  <c r="N20" i="35"/>
  <c r="N25" i="35" s="1"/>
  <c r="J20" i="36"/>
  <c r="J25" i="36" s="1"/>
  <c r="J20" i="35"/>
  <c r="J25" i="35" s="1"/>
  <c r="G90" i="36"/>
  <c r="G69" i="36" s="1"/>
  <c r="G76" i="36" s="1"/>
  <c r="G90" i="35"/>
  <c r="G69" i="35" s="1"/>
  <c r="AT90" i="36"/>
  <c r="AT69" i="36" s="1"/>
  <c r="AT76" i="36" s="1"/>
  <c r="AT90" i="35"/>
  <c r="AT69" i="35" s="1"/>
  <c r="AR90" i="36"/>
  <c r="AR69" i="36" s="1"/>
  <c r="AR76" i="36" s="1"/>
  <c r="AR90" i="35"/>
  <c r="AR69" i="35" s="1"/>
  <c r="AP90" i="36"/>
  <c r="AP69" i="36" s="1"/>
  <c r="AP90" i="35"/>
  <c r="AP69" i="35" s="1"/>
  <c r="AN90" i="36"/>
  <c r="AN69" i="36" s="1"/>
  <c r="AN76" i="36" s="1"/>
  <c r="AN90" i="35"/>
  <c r="AN69" i="35" s="1"/>
  <c r="AL90" i="36"/>
  <c r="AL69" i="36" s="1"/>
  <c r="AL76" i="36" s="1"/>
  <c r="AL90" i="35"/>
  <c r="AL69" i="35" s="1"/>
  <c r="AJ90" i="36"/>
  <c r="AJ69" i="36" s="1"/>
  <c r="AJ76" i="36" s="1"/>
  <c r="AJ90" i="35"/>
  <c r="AJ69" i="35" s="1"/>
  <c r="AH90" i="36"/>
  <c r="AH69" i="36" s="1"/>
  <c r="AH90" i="35"/>
  <c r="AH69" i="35" s="1"/>
  <c r="AF90" i="36"/>
  <c r="AF69" i="36" s="1"/>
  <c r="AF76" i="36" s="1"/>
  <c r="AF90" i="35"/>
  <c r="AF69" i="35" s="1"/>
  <c r="AD90" i="36"/>
  <c r="AD69" i="36" s="1"/>
  <c r="AD76" i="36" s="1"/>
  <c r="AD90" i="35"/>
  <c r="AD69" i="35" s="1"/>
  <c r="AB90" i="36"/>
  <c r="AB69" i="36" s="1"/>
  <c r="AB76" i="36" s="1"/>
  <c r="AB90" i="35"/>
  <c r="AB69" i="35" s="1"/>
  <c r="Z90" i="36"/>
  <c r="Z69" i="36" s="1"/>
  <c r="Z90" i="35"/>
  <c r="Z69" i="35" s="1"/>
  <c r="X90" i="36"/>
  <c r="X69" i="36" s="1"/>
  <c r="X76" i="36" s="1"/>
  <c r="X90" i="35"/>
  <c r="X69" i="35" s="1"/>
  <c r="V90" i="36"/>
  <c r="V69" i="36" s="1"/>
  <c r="V76" i="36" s="1"/>
  <c r="V90" i="35"/>
  <c r="V69" i="35" s="1"/>
  <c r="T90" i="36"/>
  <c r="T69" i="36" s="1"/>
  <c r="T76" i="36" s="1"/>
  <c r="T90" i="35"/>
  <c r="T69" i="35" s="1"/>
  <c r="R90" i="36"/>
  <c r="R69" i="36" s="1"/>
  <c r="R90" i="35"/>
  <c r="R69" i="35" s="1"/>
  <c r="P90" i="36"/>
  <c r="P69" i="36" s="1"/>
  <c r="P76" i="36" s="1"/>
  <c r="P90" i="35"/>
  <c r="P69" i="35" s="1"/>
  <c r="N90" i="36"/>
  <c r="N69" i="36" s="1"/>
  <c r="N76" i="36" s="1"/>
  <c r="N90" i="35"/>
  <c r="N69" i="35" s="1"/>
  <c r="L90" i="36"/>
  <c r="L69" i="36" s="1"/>
  <c r="L76" i="36" s="1"/>
  <c r="L90" i="35"/>
  <c r="L69" i="35" s="1"/>
  <c r="J90" i="36"/>
  <c r="J69" i="36" s="1"/>
  <c r="J90" i="35"/>
  <c r="J69" i="35" s="1"/>
  <c r="H90" i="36"/>
  <c r="H69" i="36" s="1"/>
  <c r="H76" i="36" s="1"/>
  <c r="H90" i="35"/>
  <c r="H69" i="35" s="1"/>
  <c r="J26" i="35"/>
  <c r="N26" i="35"/>
  <c r="T26" i="35"/>
  <c r="Z26" i="35"/>
  <c r="AH26" i="35"/>
  <c r="AN26" i="35"/>
  <c r="AT26" i="35"/>
  <c r="G76" i="35"/>
  <c r="G20" i="36"/>
  <c r="G25" i="36" s="1"/>
  <c r="G26" i="36" s="1"/>
  <c r="G28" i="36" s="1"/>
  <c r="G29" i="36" s="1"/>
  <c r="G20" i="35"/>
  <c r="G25" i="35" s="1"/>
  <c r="AV20" i="36"/>
  <c r="AV25" i="36" s="1"/>
  <c r="AV20" i="35"/>
  <c r="AV25" i="35" s="1"/>
  <c r="AV26" i="35" s="1"/>
  <c r="AV28" i="35" s="1"/>
  <c r="AV29" i="35" s="1"/>
  <c r="AR20" i="36"/>
  <c r="AR25" i="36" s="1"/>
  <c r="AR20" i="35"/>
  <c r="AR25" i="35" s="1"/>
  <c r="AR26" i="35" s="1"/>
  <c r="AR28" i="35" s="1"/>
  <c r="AR29" i="35" s="1"/>
  <c r="AP20" i="36"/>
  <c r="AP25" i="36" s="1"/>
  <c r="AP20" i="35"/>
  <c r="AP25" i="35" s="1"/>
  <c r="AP26" i="35" s="1"/>
  <c r="AP28" i="35" s="1"/>
  <c r="AP29" i="35" s="1"/>
  <c r="AL20" i="36"/>
  <c r="AL25" i="36" s="1"/>
  <c r="AL20" i="35"/>
  <c r="AL25" i="35" s="1"/>
  <c r="AL26" i="35" s="1"/>
  <c r="AL28" i="35" s="1"/>
  <c r="AL29" i="35" s="1"/>
  <c r="AJ20" i="36"/>
  <c r="AJ25" i="36" s="1"/>
  <c r="AJ20" i="35"/>
  <c r="AJ25" i="35" s="1"/>
  <c r="AJ26" i="35" s="1"/>
  <c r="AJ28" i="35" s="1"/>
  <c r="AF20" i="36"/>
  <c r="AF25" i="36" s="1"/>
  <c r="AF20" i="35"/>
  <c r="AF25" i="35" s="1"/>
  <c r="AF26" i="35" s="1"/>
  <c r="AF28" i="35" s="1"/>
  <c r="AD20" i="36"/>
  <c r="AD25" i="36" s="1"/>
  <c r="AD20" i="35"/>
  <c r="AD25" i="35" s="1"/>
  <c r="AD26" i="35" s="1"/>
  <c r="AD28" i="35" s="1"/>
  <c r="AD29" i="35" s="1"/>
  <c r="AB20" i="36"/>
  <c r="AB25" i="36" s="1"/>
  <c r="AB20" i="35"/>
  <c r="AB25" i="35" s="1"/>
  <c r="AB26" i="35" s="1"/>
  <c r="AB28" i="35" s="1"/>
  <c r="X20" i="36"/>
  <c r="X25" i="36" s="1"/>
  <c r="X20" i="35"/>
  <c r="X25" i="35" s="1"/>
  <c r="X26" i="35" s="1"/>
  <c r="X28" i="35" s="1"/>
  <c r="V20" i="36"/>
  <c r="V25" i="36" s="1"/>
  <c r="V20" i="35"/>
  <c r="V25" i="35" s="1"/>
  <c r="V26" i="35" s="1"/>
  <c r="V28" i="35" s="1"/>
  <c r="V29" i="35" s="1"/>
  <c r="R20" i="36"/>
  <c r="R25" i="36" s="1"/>
  <c r="R20" i="35"/>
  <c r="R25" i="35" s="1"/>
  <c r="R26" i="35" s="1"/>
  <c r="R28" i="35" s="1"/>
  <c r="R29" i="35" s="1"/>
  <c r="P20" i="36"/>
  <c r="P25" i="36" s="1"/>
  <c r="P20" i="35"/>
  <c r="P25" i="35" s="1"/>
  <c r="P26" i="35" s="1"/>
  <c r="P28" i="35" s="1"/>
  <c r="P29" i="35" s="1"/>
  <c r="L20" i="36"/>
  <c r="L25" i="36" s="1"/>
  <c r="L20" i="35"/>
  <c r="L25" i="35" s="1"/>
  <c r="L26" i="35" s="1"/>
  <c r="L28" i="35" s="1"/>
  <c r="H20" i="36"/>
  <c r="H25" i="36" s="1"/>
  <c r="H20" i="35"/>
  <c r="H25" i="35" s="1"/>
  <c r="H26" i="35" s="1"/>
  <c r="H28" i="35" s="1"/>
  <c r="H29" i="35" s="1"/>
  <c r="AV90" i="36"/>
  <c r="AV69" i="36" s="1"/>
  <c r="AV76" i="36" s="1"/>
  <c r="AV90" i="35"/>
  <c r="AV69" i="35" s="1"/>
  <c r="F20" i="36"/>
  <c r="F20" i="35"/>
  <c r="AW20" i="36"/>
  <c r="AW25" i="36" s="1"/>
  <c r="AW20" i="35"/>
  <c r="AW25" i="35" s="1"/>
  <c r="AU20" i="36"/>
  <c r="AU25" i="36" s="1"/>
  <c r="AU20" i="35"/>
  <c r="AU25" i="35" s="1"/>
  <c r="AS20" i="36"/>
  <c r="AS25" i="36" s="1"/>
  <c r="AS20" i="35"/>
  <c r="AS25" i="35" s="1"/>
  <c r="AQ20" i="36"/>
  <c r="AQ25" i="36" s="1"/>
  <c r="AQ20" i="35"/>
  <c r="AQ25" i="35" s="1"/>
  <c r="AO20" i="36"/>
  <c r="AO25" i="36" s="1"/>
  <c r="AO20" i="35"/>
  <c r="AO25" i="35" s="1"/>
  <c r="AM20" i="36"/>
  <c r="AM25" i="36" s="1"/>
  <c r="AM20" i="35"/>
  <c r="AM25" i="35" s="1"/>
  <c r="AK20" i="36"/>
  <c r="AK25" i="36" s="1"/>
  <c r="AK20" i="35"/>
  <c r="AK25" i="35" s="1"/>
  <c r="AI20" i="36"/>
  <c r="AI25" i="36" s="1"/>
  <c r="AI20" i="35"/>
  <c r="AI25" i="35" s="1"/>
  <c r="AG20" i="36"/>
  <c r="AG25" i="36" s="1"/>
  <c r="AG20" i="35"/>
  <c r="AG25" i="35" s="1"/>
  <c r="AE20" i="36"/>
  <c r="AE25" i="36" s="1"/>
  <c r="AE20" i="35"/>
  <c r="AE25" i="35" s="1"/>
  <c r="AC20" i="36"/>
  <c r="AC25" i="36" s="1"/>
  <c r="AC20" i="35"/>
  <c r="AC25" i="35" s="1"/>
  <c r="AA20" i="36"/>
  <c r="AA25" i="36" s="1"/>
  <c r="AA20" i="35"/>
  <c r="AA25" i="35" s="1"/>
  <c r="Y20" i="36"/>
  <c r="Y25" i="36" s="1"/>
  <c r="Y20" i="35"/>
  <c r="Y25" i="35" s="1"/>
  <c r="W20" i="36"/>
  <c r="W25" i="36" s="1"/>
  <c r="W20" i="35"/>
  <c r="W25" i="35" s="1"/>
  <c r="U20" i="36"/>
  <c r="U25" i="36" s="1"/>
  <c r="U26" i="36" s="1"/>
  <c r="U28" i="36" s="1"/>
  <c r="U29" i="36" s="1"/>
  <c r="U20" i="35"/>
  <c r="U25" i="35" s="1"/>
  <c r="S20" i="36"/>
  <c r="S25" i="36" s="1"/>
  <c r="S26" i="36" s="1"/>
  <c r="S28" i="36" s="1"/>
  <c r="S29" i="36" s="1"/>
  <c r="S20" i="35"/>
  <c r="S25" i="35" s="1"/>
  <c r="Q20" i="36"/>
  <c r="Q25" i="36" s="1"/>
  <c r="Q26" i="36" s="1"/>
  <c r="Q28" i="36" s="1"/>
  <c r="Q29" i="36" s="1"/>
  <c r="Q20" i="35"/>
  <c r="Q25" i="35" s="1"/>
  <c r="O20" i="36"/>
  <c r="O25" i="36" s="1"/>
  <c r="O26" i="36" s="1"/>
  <c r="O28" i="36" s="1"/>
  <c r="O29" i="36" s="1"/>
  <c r="O20" i="35"/>
  <c r="O25" i="35" s="1"/>
  <c r="M20" i="36"/>
  <c r="M25" i="36" s="1"/>
  <c r="M26" i="36" s="1"/>
  <c r="M28" i="36" s="1"/>
  <c r="M29" i="36" s="1"/>
  <c r="M20" i="35"/>
  <c r="M25" i="35" s="1"/>
  <c r="K20" i="36"/>
  <c r="K25" i="36" s="1"/>
  <c r="K26" i="36" s="1"/>
  <c r="K28" i="36" s="1"/>
  <c r="K29" i="36" s="1"/>
  <c r="K20" i="35"/>
  <c r="K25" i="35" s="1"/>
  <c r="I20" i="36"/>
  <c r="I25" i="36" s="1"/>
  <c r="I26" i="36" s="1"/>
  <c r="I28" i="36" s="1"/>
  <c r="I29" i="36" s="1"/>
  <c r="I20" i="35"/>
  <c r="I25" i="35" s="1"/>
  <c r="F90" i="36"/>
  <c r="F69" i="36" s="1"/>
  <c r="F76" i="36" s="1"/>
  <c r="F90" i="35"/>
  <c r="F69" i="35" s="1"/>
  <c r="AW90" i="36"/>
  <c r="AW69" i="36" s="1"/>
  <c r="AW76" i="36" s="1"/>
  <c r="AW90" i="35"/>
  <c r="AW69" i="35" s="1"/>
  <c r="AW76" i="35" s="1"/>
  <c r="AU90" i="36"/>
  <c r="AU69" i="36" s="1"/>
  <c r="AU76" i="36" s="1"/>
  <c r="AU90" i="35"/>
  <c r="AU69" i="35" s="1"/>
  <c r="AU76" i="35" s="1"/>
  <c r="AS90" i="36"/>
  <c r="AS69" i="36" s="1"/>
  <c r="AS90" i="35"/>
  <c r="AS69" i="35" s="1"/>
  <c r="AS76" i="35" s="1"/>
  <c r="AQ90" i="36"/>
  <c r="AQ69" i="36" s="1"/>
  <c r="AQ76" i="36" s="1"/>
  <c r="AQ90" i="35"/>
  <c r="AQ69" i="35" s="1"/>
  <c r="AQ76" i="35" s="1"/>
  <c r="AO90" i="36"/>
  <c r="AO69" i="36" s="1"/>
  <c r="AO76" i="36" s="1"/>
  <c r="AO90" i="35"/>
  <c r="AO69" i="35" s="1"/>
  <c r="AO76" i="35" s="1"/>
  <c r="AM90" i="36"/>
  <c r="AM69" i="36" s="1"/>
  <c r="AM76" i="36" s="1"/>
  <c r="AM90" i="35"/>
  <c r="AM69" i="35" s="1"/>
  <c r="AM76" i="35" s="1"/>
  <c r="AK90" i="36"/>
  <c r="AK69" i="36" s="1"/>
  <c r="AK90" i="35"/>
  <c r="AK69" i="35" s="1"/>
  <c r="AK76" i="35" s="1"/>
  <c r="AI90" i="36"/>
  <c r="AI69" i="36" s="1"/>
  <c r="AI76" i="36" s="1"/>
  <c r="AI90" i="35"/>
  <c r="AI69" i="35" s="1"/>
  <c r="AI76" i="35" s="1"/>
  <c r="AG90" i="36"/>
  <c r="AG69" i="36" s="1"/>
  <c r="AG76" i="36" s="1"/>
  <c r="AG90" i="35"/>
  <c r="AG69" i="35" s="1"/>
  <c r="AG76" i="35" s="1"/>
  <c r="AE90" i="36"/>
  <c r="AE69" i="36" s="1"/>
  <c r="AE76" i="36" s="1"/>
  <c r="AE90" i="35"/>
  <c r="AE69" i="35" s="1"/>
  <c r="AE76" i="35" s="1"/>
  <c r="AC90" i="36"/>
  <c r="AC69" i="36" s="1"/>
  <c r="AC90" i="35"/>
  <c r="AC69" i="35" s="1"/>
  <c r="AC76" i="35" s="1"/>
  <c r="AA90" i="36"/>
  <c r="AA69" i="36" s="1"/>
  <c r="AA76" i="36" s="1"/>
  <c r="AA90" i="35"/>
  <c r="AA69" i="35" s="1"/>
  <c r="AA76" i="35" s="1"/>
  <c r="Y90" i="36"/>
  <c r="Y69" i="36" s="1"/>
  <c r="Y76" i="36" s="1"/>
  <c r="Y90" i="35"/>
  <c r="Y69" i="35" s="1"/>
  <c r="Y76" i="35" s="1"/>
  <c r="W90" i="36"/>
  <c r="W69" i="36" s="1"/>
  <c r="W76" i="36" s="1"/>
  <c r="W90" i="35"/>
  <c r="W69" i="35" s="1"/>
  <c r="W76" i="35" s="1"/>
  <c r="U90" i="36"/>
  <c r="U69" i="36" s="1"/>
  <c r="U90" i="35"/>
  <c r="U69" i="35" s="1"/>
  <c r="U76" i="35" s="1"/>
  <c r="S90" i="36"/>
  <c r="S69" i="36" s="1"/>
  <c r="S76" i="36" s="1"/>
  <c r="S90" i="35"/>
  <c r="S69" i="35" s="1"/>
  <c r="S76" i="35" s="1"/>
  <c r="Q90" i="36"/>
  <c r="Q69" i="36" s="1"/>
  <c r="Q76" i="36" s="1"/>
  <c r="Q90" i="35"/>
  <c r="Q69" i="35" s="1"/>
  <c r="Q76" i="35" s="1"/>
  <c r="O90" i="36"/>
  <c r="O69" i="36" s="1"/>
  <c r="O76" i="36" s="1"/>
  <c r="O90" i="35"/>
  <c r="O69" i="35" s="1"/>
  <c r="O76" i="35" s="1"/>
  <c r="M90" i="36"/>
  <c r="M69" i="36" s="1"/>
  <c r="M76" i="36" s="1"/>
  <c r="M90" i="35"/>
  <c r="M69" i="35" s="1"/>
  <c r="M76" i="35" s="1"/>
  <c r="K90" i="36"/>
  <c r="K69" i="36" s="1"/>
  <c r="K76" i="36" s="1"/>
  <c r="K90" i="35"/>
  <c r="K69" i="35" s="1"/>
  <c r="K76" i="35" s="1"/>
  <c r="I90" i="36"/>
  <c r="I69" i="36" s="1"/>
  <c r="I76" i="36" s="1"/>
  <c r="I90" i="35"/>
  <c r="I69" i="35" s="1"/>
  <c r="I76" i="35" s="1"/>
  <c r="G26" i="35"/>
  <c r="I26" i="35"/>
  <c r="K26" i="35"/>
  <c r="M26" i="35"/>
  <c r="O26" i="35"/>
  <c r="Q26" i="35"/>
  <c r="S26" i="35"/>
  <c r="U26" i="35"/>
  <c r="W26" i="35"/>
  <c r="Y26" i="35"/>
  <c r="AA26" i="35"/>
  <c r="AC26" i="35"/>
  <c r="AE26" i="35"/>
  <c r="AG26" i="35"/>
  <c r="AI26" i="35"/>
  <c r="AK26" i="35"/>
  <c r="AM26" i="35"/>
  <c r="AO26" i="35"/>
  <c r="AQ26" i="35"/>
  <c r="AS26" i="35"/>
  <c r="AU26" i="35"/>
  <c r="AW26" i="35"/>
  <c r="F76" i="35"/>
  <c r="H76" i="35"/>
  <c r="J76" i="35"/>
  <c r="L76" i="35"/>
  <c r="N76" i="35"/>
  <c r="P76" i="35"/>
  <c r="R76" i="35"/>
  <c r="T76" i="35"/>
  <c r="V76" i="35"/>
  <c r="X76" i="35"/>
  <c r="Z76" i="35"/>
  <c r="AB76" i="35"/>
  <c r="AD76" i="35"/>
  <c r="AF76" i="35"/>
  <c r="AH76" i="35"/>
  <c r="AJ76" i="35"/>
  <c r="AL76" i="35"/>
  <c r="AN76" i="35"/>
  <c r="AP76" i="35"/>
  <c r="AR76" i="35"/>
  <c r="AT76" i="35"/>
  <c r="AV76" i="35"/>
  <c r="H26" i="36"/>
  <c r="J26" i="36"/>
  <c r="L26" i="36"/>
  <c r="N26" i="36"/>
  <c r="P26" i="36"/>
  <c r="R26" i="36"/>
  <c r="T26" i="36"/>
  <c r="V26" i="36"/>
  <c r="X26" i="36"/>
  <c r="Z26" i="36"/>
  <c r="AB26" i="36"/>
  <c r="AD26" i="36"/>
  <c r="AF26" i="36"/>
  <c r="AH26" i="36"/>
  <c r="AJ26" i="36"/>
  <c r="AL26" i="36"/>
  <c r="AN26" i="36"/>
  <c r="AP26" i="36"/>
  <c r="AR26" i="36"/>
  <c r="AT26" i="36"/>
  <c r="AV26" i="36"/>
  <c r="U76" i="36"/>
  <c r="AC76" i="36"/>
  <c r="AK76" i="36"/>
  <c r="AS76" i="36"/>
  <c r="W26" i="36"/>
  <c r="Y26" i="36"/>
  <c r="AA26" i="36"/>
  <c r="AC26" i="36"/>
  <c r="AE26" i="36"/>
  <c r="AG26" i="36"/>
  <c r="AI26" i="36"/>
  <c r="AK26" i="36"/>
  <c r="AM26" i="36"/>
  <c r="AO26" i="36"/>
  <c r="AQ26" i="36"/>
  <c r="AS26" i="36"/>
  <c r="AU26" i="36"/>
  <c r="AW26" i="36"/>
  <c r="J76" i="36"/>
  <c r="R76" i="36"/>
  <c r="Z76" i="36"/>
  <c r="AH76" i="36"/>
  <c r="AP76" i="36"/>
  <c r="D86" i="38"/>
  <c r="I86" i="38"/>
  <c r="C86" i="38"/>
  <c r="E86" i="38"/>
  <c r="D86" i="37"/>
  <c r="I86" i="37"/>
  <c r="C86" i="37"/>
  <c r="E86" i="37"/>
  <c r="W28" i="36"/>
  <c r="W29" i="36" s="1"/>
  <c r="Y28" i="36"/>
  <c r="Y29" i="36" s="1"/>
  <c r="AA28" i="36"/>
  <c r="AA29" i="36" s="1"/>
  <c r="AC28" i="36"/>
  <c r="AC29" i="36" s="1"/>
  <c r="AE28" i="36"/>
  <c r="AE29" i="36" s="1"/>
  <c r="AG28" i="36"/>
  <c r="AG29" i="36" s="1"/>
  <c r="AI28" i="36"/>
  <c r="AI29" i="36" s="1"/>
  <c r="AK28" i="36"/>
  <c r="AK29" i="36" s="1"/>
  <c r="AM28" i="36"/>
  <c r="AM29" i="36" s="1"/>
  <c r="AO28" i="36"/>
  <c r="AO29" i="36" s="1"/>
  <c r="AQ28" i="36"/>
  <c r="AQ29" i="36" s="1"/>
  <c r="AS28" i="36"/>
  <c r="AS29" i="36" s="1"/>
  <c r="AU28" i="36"/>
  <c r="AU29" i="36" s="1"/>
  <c r="AW28" i="36"/>
  <c r="AW29" i="36" s="1"/>
  <c r="H29" i="36"/>
  <c r="H28" i="36"/>
  <c r="J29" i="36"/>
  <c r="J28" i="36"/>
  <c r="L29" i="36"/>
  <c r="L28" i="36"/>
  <c r="N29" i="36"/>
  <c r="N28" i="36"/>
  <c r="P29" i="36"/>
  <c r="P28" i="36"/>
  <c r="R29" i="36"/>
  <c r="R28" i="36"/>
  <c r="T29" i="36"/>
  <c r="T28" i="36"/>
  <c r="V29" i="36"/>
  <c r="V28" i="36"/>
  <c r="X29" i="36"/>
  <c r="X28" i="36"/>
  <c r="Z29" i="36"/>
  <c r="Z28" i="36"/>
  <c r="AB29" i="36"/>
  <c r="AB28" i="36"/>
  <c r="AD28" i="36"/>
  <c r="AD29" i="36" s="1"/>
  <c r="AF28" i="36"/>
  <c r="AF29" i="36" s="1"/>
  <c r="AH28" i="36"/>
  <c r="AJ28" i="36"/>
  <c r="AJ29" i="36" s="1"/>
  <c r="AL28" i="36"/>
  <c r="AN28" i="36"/>
  <c r="AN29" i="36" s="1"/>
  <c r="AP28" i="36"/>
  <c r="AP29" i="36" s="1"/>
  <c r="AR28" i="36"/>
  <c r="AT28" i="36"/>
  <c r="AT29" i="36" s="1"/>
  <c r="AV28" i="36"/>
  <c r="G28" i="35"/>
  <c r="G29" i="35" s="1"/>
  <c r="I28" i="35"/>
  <c r="I29" i="35" s="1"/>
  <c r="K28" i="35"/>
  <c r="K29" i="35" s="1"/>
  <c r="M28" i="35"/>
  <c r="M29" i="35" s="1"/>
  <c r="O28" i="35"/>
  <c r="O29" i="35" s="1"/>
  <c r="Q28" i="35"/>
  <c r="Q29" i="35" s="1"/>
  <c r="S28" i="35"/>
  <c r="S29" i="35" s="1"/>
  <c r="U28" i="35"/>
  <c r="U29" i="35" s="1"/>
  <c r="W28" i="35"/>
  <c r="W29" i="35" s="1"/>
  <c r="Y28" i="35"/>
  <c r="Y29" i="35" s="1"/>
  <c r="AA28" i="35"/>
  <c r="AA29" i="35" s="1"/>
  <c r="AC28" i="35"/>
  <c r="AC29" i="35" s="1"/>
  <c r="AE28" i="35"/>
  <c r="AE29" i="35" s="1"/>
  <c r="AG28" i="35"/>
  <c r="AG29" i="35" s="1"/>
  <c r="AI28" i="35"/>
  <c r="AI29" i="35" s="1"/>
  <c r="AK28" i="35"/>
  <c r="AK29" i="35" s="1"/>
  <c r="AM28" i="35"/>
  <c r="AM29" i="35" s="1"/>
  <c r="AO28" i="35"/>
  <c r="AO29" i="35" s="1"/>
  <c r="AQ28" i="35"/>
  <c r="AQ29" i="35" s="1"/>
  <c r="AS28" i="35"/>
  <c r="AS29" i="35" s="1"/>
  <c r="AU28" i="35"/>
  <c r="AU29" i="35" s="1"/>
  <c r="AW28" i="35"/>
  <c r="AW29" i="35" s="1"/>
  <c r="J28" i="35"/>
  <c r="J29" i="35" s="1"/>
  <c r="N28" i="35"/>
  <c r="N29" i="35" s="1"/>
  <c r="T28" i="35"/>
  <c r="Z28" i="35"/>
  <c r="Z29" i="35" s="1"/>
  <c r="AH28" i="35"/>
  <c r="AH29" i="35" s="1"/>
  <c r="AN28" i="35"/>
  <c r="AT28" i="35"/>
  <c r="F7" i="10" l="1"/>
  <c r="E7" i="10"/>
  <c r="F13" i="31"/>
  <c r="E13" i="31"/>
  <c r="F19" i="31"/>
  <c r="E19" i="31"/>
  <c r="BD59" i="36"/>
  <c r="BB59" i="36"/>
  <c r="AZ59" i="36"/>
  <c r="AX59" i="36"/>
  <c r="AV59" i="36"/>
  <c r="AT59" i="36"/>
  <c r="AR59" i="36"/>
  <c r="AP59" i="36"/>
  <c r="AN59" i="36"/>
  <c r="AL59" i="36"/>
  <c r="AJ59" i="36"/>
  <c r="BC59" i="36"/>
  <c r="BA59" i="36"/>
  <c r="AY59" i="36"/>
  <c r="AW59" i="36"/>
  <c r="AU59" i="36"/>
  <c r="AS59" i="36"/>
  <c r="AQ59" i="36"/>
  <c r="AO59" i="36"/>
  <c r="AM59" i="36"/>
  <c r="AK59" i="36"/>
  <c r="AI59" i="36"/>
  <c r="AV29" i="36"/>
  <c r="AR29" i="36"/>
  <c r="AL29" i="36"/>
  <c r="AH29" i="36"/>
  <c r="BC53" i="36"/>
  <c r="BA53" i="36"/>
  <c r="AY53" i="36"/>
  <c r="AW53" i="36"/>
  <c r="AU53" i="36"/>
  <c r="AS53" i="36"/>
  <c r="BD53" i="36"/>
  <c r="AZ53" i="36"/>
  <c r="AV53" i="36"/>
  <c r="AR53" i="36"/>
  <c r="AP53" i="36"/>
  <c r="AN53" i="36"/>
  <c r="AL53" i="36"/>
  <c r="AJ53" i="36"/>
  <c r="AH53" i="36"/>
  <c r="AF53" i="36"/>
  <c r="AD53" i="36"/>
  <c r="BB53" i="36"/>
  <c r="AX53" i="36"/>
  <c r="AT53" i="36"/>
  <c r="AQ53" i="36"/>
  <c r="AO53" i="36"/>
  <c r="AM53" i="36"/>
  <c r="AK53" i="36"/>
  <c r="AI53" i="36"/>
  <c r="AG53" i="36"/>
  <c r="AE53" i="36"/>
  <c r="AC53" i="36"/>
  <c r="BC51" i="36"/>
  <c r="BA51" i="36"/>
  <c r="AY51" i="36"/>
  <c r="AW51" i="36"/>
  <c r="AU51" i="36"/>
  <c r="AS51" i="36"/>
  <c r="AQ51" i="36"/>
  <c r="AO51" i="36"/>
  <c r="AM51" i="36"/>
  <c r="AK51" i="36"/>
  <c r="AI51" i="36"/>
  <c r="AG51" i="36"/>
  <c r="AE51" i="36"/>
  <c r="AC51" i="36"/>
  <c r="AA51" i="36"/>
  <c r="BD51" i="36"/>
  <c r="BB51" i="36"/>
  <c r="AZ51" i="36"/>
  <c r="AX51" i="36"/>
  <c r="AV51" i="36"/>
  <c r="AT51" i="36"/>
  <c r="AR51" i="36"/>
  <c r="AP51" i="36"/>
  <c r="AN51" i="36"/>
  <c r="AL51" i="36"/>
  <c r="AJ51" i="36"/>
  <c r="AH51" i="36"/>
  <c r="AF51" i="36"/>
  <c r="AD51" i="36"/>
  <c r="AB51" i="36"/>
  <c r="BD49" i="36"/>
  <c r="BB49" i="36"/>
  <c r="AZ49" i="36"/>
  <c r="AX49" i="36"/>
  <c r="AV49" i="36"/>
  <c r="AT49" i="36"/>
  <c r="AR49" i="36"/>
  <c r="AP49" i="36"/>
  <c r="AN49" i="36"/>
  <c r="AL49" i="36"/>
  <c r="AJ49" i="36"/>
  <c r="AH49" i="36"/>
  <c r="AF49" i="36"/>
  <c r="AD49" i="36"/>
  <c r="AB49" i="36"/>
  <c r="Z49" i="36"/>
  <c r="BC49" i="36"/>
  <c r="BA49" i="36"/>
  <c r="AY49" i="36"/>
  <c r="AW49" i="36"/>
  <c r="AU49" i="36"/>
  <c r="AS49" i="36"/>
  <c r="AQ49" i="36"/>
  <c r="AO49" i="36"/>
  <c r="AM49" i="36"/>
  <c r="AK49" i="36"/>
  <c r="AI49" i="36"/>
  <c r="AG49" i="36"/>
  <c r="AE49" i="36"/>
  <c r="AC49" i="36"/>
  <c r="AA49" i="36"/>
  <c r="Y49" i="36"/>
  <c r="BC47" i="36"/>
  <c r="BA47" i="36"/>
  <c r="AY47" i="36"/>
  <c r="AW47" i="36"/>
  <c r="AU47" i="36"/>
  <c r="AS47" i="36"/>
  <c r="AQ47" i="36"/>
  <c r="AO47" i="36"/>
  <c r="AM47" i="36"/>
  <c r="AK47" i="36"/>
  <c r="AI47" i="36"/>
  <c r="AG47" i="36"/>
  <c r="AE47" i="36"/>
  <c r="AC47" i="36"/>
  <c r="AA47" i="36"/>
  <c r="Y47" i="36"/>
  <c r="W47" i="36"/>
  <c r="BD47" i="36"/>
  <c r="BB47" i="36"/>
  <c r="AZ47" i="36"/>
  <c r="AX47" i="36"/>
  <c r="AV47" i="36"/>
  <c r="AT47" i="36"/>
  <c r="AR47" i="36"/>
  <c r="AP47" i="36"/>
  <c r="AN47" i="36"/>
  <c r="AL47" i="36"/>
  <c r="AJ47" i="36"/>
  <c r="AH47" i="36"/>
  <c r="AF47" i="36"/>
  <c r="AD47" i="36"/>
  <c r="AB47" i="36"/>
  <c r="Z47" i="36"/>
  <c r="X47" i="36"/>
  <c r="BD45" i="36"/>
  <c r="BB45" i="36"/>
  <c r="AZ45" i="36"/>
  <c r="AX45" i="36"/>
  <c r="AV45" i="36"/>
  <c r="AT45" i="36"/>
  <c r="AR45" i="36"/>
  <c r="AP45" i="36"/>
  <c r="AN45" i="36"/>
  <c r="AL45" i="36"/>
  <c r="AJ45" i="36"/>
  <c r="AH45" i="36"/>
  <c r="AF45" i="36"/>
  <c r="AD45" i="36"/>
  <c r="AB45" i="36"/>
  <c r="Z45" i="36"/>
  <c r="X45" i="36"/>
  <c r="V45" i="36"/>
  <c r="BC45" i="36"/>
  <c r="BA45" i="36"/>
  <c r="AY45" i="36"/>
  <c r="AW45" i="36"/>
  <c r="AU45" i="36"/>
  <c r="AS45" i="36"/>
  <c r="AQ45" i="36"/>
  <c r="AO45" i="36"/>
  <c r="AM45" i="36"/>
  <c r="AK45" i="36"/>
  <c r="AI45" i="36"/>
  <c r="AG45" i="36"/>
  <c r="AE45" i="36"/>
  <c r="AC45" i="36"/>
  <c r="AA45" i="36"/>
  <c r="Y45" i="36"/>
  <c r="W45" i="36"/>
  <c r="U45" i="36"/>
  <c r="BD43" i="36"/>
  <c r="BB43" i="36"/>
  <c r="AZ43" i="36"/>
  <c r="AX43" i="36"/>
  <c r="AV43" i="36"/>
  <c r="AT43" i="36"/>
  <c r="AR43" i="36"/>
  <c r="AP43" i="36"/>
  <c r="BC43" i="36"/>
  <c r="AY43" i="36"/>
  <c r="AU43" i="36"/>
  <c r="AQ43" i="36"/>
  <c r="AN43" i="36"/>
  <c r="AL43" i="36"/>
  <c r="AJ43" i="36"/>
  <c r="AH43" i="36"/>
  <c r="AF43" i="36"/>
  <c r="AD43" i="36"/>
  <c r="AB43" i="36"/>
  <c r="Z43" i="36"/>
  <c r="X43" i="36"/>
  <c r="V43" i="36"/>
  <c r="T43" i="36"/>
  <c r="BA43" i="36"/>
  <c r="AW43" i="36"/>
  <c r="AS43" i="36"/>
  <c r="AO43" i="36"/>
  <c r="AM43" i="36"/>
  <c r="AK43" i="36"/>
  <c r="AI43" i="36"/>
  <c r="AG43" i="36"/>
  <c r="AE43" i="36"/>
  <c r="AC43" i="36"/>
  <c r="AA43" i="36"/>
  <c r="Y43" i="36"/>
  <c r="W43" i="36"/>
  <c r="U43" i="36"/>
  <c r="S43" i="36"/>
  <c r="BC41" i="36"/>
  <c r="BA41" i="36"/>
  <c r="AY41" i="36"/>
  <c r="AW41" i="36"/>
  <c r="AU41" i="36"/>
  <c r="AS41" i="36"/>
  <c r="AQ41" i="36"/>
  <c r="AO41" i="36"/>
  <c r="AM41" i="36"/>
  <c r="AK41" i="36"/>
  <c r="AI41" i="36"/>
  <c r="AG41" i="36"/>
  <c r="AE41" i="36"/>
  <c r="AC41" i="36"/>
  <c r="AA41" i="36"/>
  <c r="Y41" i="36"/>
  <c r="W41" i="36"/>
  <c r="U41" i="36"/>
  <c r="S41" i="36"/>
  <c r="Q41" i="36"/>
  <c r="BD41" i="36"/>
  <c r="BB41" i="36"/>
  <c r="AZ41" i="36"/>
  <c r="AX41" i="36"/>
  <c r="AV41" i="36"/>
  <c r="AT41" i="36"/>
  <c r="AR41" i="36"/>
  <c r="AP41" i="36"/>
  <c r="AN41" i="36"/>
  <c r="AL41" i="36"/>
  <c r="AJ41" i="36"/>
  <c r="AH41" i="36"/>
  <c r="AF41" i="36"/>
  <c r="AD41" i="36"/>
  <c r="AB41" i="36"/>
  <c r="Z41" i="36"/>
  <c r="X41" i="36"/>
  <c r="V41" i="36"/>
  <c r="T41" i="36"/>
  <c r="R41" i="36"/>
  <c r="BD39" i="36"/>
  <c r="BB39" i="36"/>
  <c r="AZ39" i="36"/>
  <c r="AX39" i="36"/>
  <c r="AV39" i="36"/>
  <c r="AT39" i="36"/>
  <c r="AR39" i="36"/>
  <c r="AP39" i="36"/>
  <c r="AN39" i="36"/>
  <c r="AL39" i="36"/>
  <c r="AJ39" i="36"/>
  <c r="AH39" i="36"/>
  <c r="AF39" i="36"/>
  <c r="AD39" i="36"/>
  <c r="AB39" i="36"/>
  <c r="Z39" i="36"/>
  <c r="X39" i="36"/>
  <c r="V39" i="36"/>
  <c r="T39" i="36"/>
  <c r="R39" i="36"/>
  <c r="P39" i="36"/>
  <c r="BC39" i="36"/>
  <c r="BA39" i="36"/>
  <c r="AY39" i="36"/>
  <c r="AW39" i="36"/>
  <c r="AU39" i="36"/>
  <c r="AS39" i="36"/>
  <c r="AQ39" i="36"/>
  <c r="AO39" i="36"/>
  <c r="AM39" i="36"/>
  <c r="AK39" i="36"/>
  <c r="AI39" i="36"/>
  <c r="AG39" i="36"/>
  <c r="AE39" i="36"/>
  <c r="AC39" i="36"/>
  <c r="AA39" i="36"/>
  <c r="Y39" i="36"/>
  <c r="W39" i="36"/>
  <c r="U39" i="36"/>
  <c r="S39" i="36"/>
  <c r="Q39" i="36"/>
  <c r="O39" i="36"/>
  <c r="BC37" i="36"/>
  <c r="BA37" i="36"/>
  <c r="AY37" i="36"/>
  <c r="AW37" i="36"/>
  <c r="AU37" i="36"/>
  <c r="AS37" i="36"/>
  <c r="AQ37" i="36"/>
  <c r="AO37" i="36"/>
  <c r="AM37" i="36"/>
  <c r="AK37" i="36"/>
  <c r="AI37" i="36"/>
  <c r="AG37" i="36"/>
  <c r="AE37" i="36"/>
  <c r="AC37" i="36"/>
  <c r="AA37" i="36"/>
  <c r="Y37" i="36"/>
  <c r="W37" i="36"/>
  <c r="U37" i="36"/>
  <c r="S37" i="36"/>
  <c r="Q37" i="36"/>
  <c r="O37" i="36"/>
  <c r="M37" i="36"/>
  <c r="BD37" i="36"/>
  <c r="BB37" i="36"/>
  <c r="AZ37" i="36"/>
  <c r="AX37" i="36"/>
  <c r="AV37" i="36"/>
  <c r="AT37" i="36"/>
  <c r="AR37" i="36"/>
  <c r="AP37" i="36"/>
  <c r="AN37" i="36"/>
  <c r="AL37" i="36"/>
  <c r="AJ37" i="36"/>
  <c r="AH37" i="36"/>
  <c r="AF37" i="36"/>
  <c r="AD37" i="36"/>
  <c r="AB37" i="36"/>
  <c r="Z37" i="36"/>
  <c r="X37" i="36"/>
  <c r="V37" i="36"/>
  <c r="T37" i="36"/>
  <c r="R37" i="36"/>
  <c r="P37" i="36"/>
  <c r="N37" i="36"/>
  <c r="BC35" i="36"/>
  <c r="BA35" i="36"/>
  <c r="AY35" i="36"/>
  <c r="AW35" i="36"/>
  <c r="AU35" i="36"/>
  <c r="AS35" i="36"/>
  <c r="AQ35" i="36"/>
  <c r="AO35" i="36"/>
  <c r="AM35" i="36"/>
  <c r="AK35" i="36"/>
  <c r="AI35" i="36"/>
  <c r="AG35" i="36"/>
  <c r="AE35" i="36"/>
  <c r="AC35" i="36"/>
  <c r="AA35" i="36"/>
  <c r="Y35" i="36"/>
  <c r="W35" i="36"/>
  <c r="U35" i="36"/>
  <c r="S35" i="36"/>
  <c r="Q35" i="36"/>
  <c r="O35" i="36"/>
  <c r="M35" i="36"/>
  <c r="K35" i="36"/>
  <c r="BB35" i="36"/>
  <c r="AZ35" i="36"/>
  <c r="AX35" i="36"/>
  <c r="AV35" i="36"/>
  <c r="AT35" i="36"/>
  <c r="AR35" i="36"/>
  <c r="AP35" i="36"/>
  <c r="AN35" i="36"/>
  <c r="AL35" i="36"/>
  <c r="AJ35" i="36"/>
  <c r="AH35" i="36"/>
  <c r="AF35" i="36"/>
  <c r="AD35" i="36"/>
  <c r="AB35" i="36"/>
  <c r="Z35" i="36"/>
  <c r="X35" i="36"/>
  <c r="V35" i="36"/>
  <c r="T35" i="36"/>
  <c r="R35" i="36"/>
  <c r="P35" i="36"/>
  <c r="N35" i="36"/>
  <c r="L35" i="36"/>
  <c r="BA33" i="36"/>
  <c r="AY33" i="36"/>
  <c r="AW33" i="36"/>
  <c r="AU33" i="36"/>
  <c r="AS33" i="36"/>
  <c r="AQ33" i="36"/>
  <c r="AO33" i="36"/>
  <c r="AM33" i="36"/>
  <c r="AK33" i="36"/>
  <c r="AI33" i="36"/>
  <c r="AG33" i="36"/>
  <c r="AE33" i="36"/>
  <c r="AC33" i="36"/>
  <c r="AA33" i="36"/>
  <c r="Y33" i="36"/>
  <c r="W33" i="36"/>
  <c r="U33" i="36"/>
  <c r="S33" i="36"/>
  <c r="Q33" i="36"/>
  <c r="O33" i="36"/>
  <c r="M33" i="36"/>
  <c r="K33" i="36"/>
  <c r="I33" i="36"/>
  <c r="AZ33" i="36"/>
  <c r="AX33" i="36"/>
  <c r="AV33" i="36"/>
  <c r="AT33" i="36"/>
  <c r="AR33" i="36"/>
  <c r="AP33" i="36"/>
  <c r="AN33" i="36"/>
  <c r="AL33" i="36"/>
  <c r="AJ33" i="36"/>
  <c r="AH33" i="36"/>
  <c r="AF33" i="36"/>
  <c r="AD33" i="36"/>
  <c r="AB33" i="36"/>
  <c r="Z33" i="36"/>
  <c r="X33" i="36"/>
  <c r="V33" i="36"/>
  <c r="T33" i="36"/>
  <c r="R33" i="36"/>
  <c r="P33" i="36"/>
  <c r="N33" i="36"/>
  <c r="L33" i="36"/>
  <c r="J33" i="36"/>
  <c r="BD58" i="36"/>
  <c r="BB58" i="36"/>
  <c r="AZ58" i="36"/>
  <c r="AX58" i="36"/>
  <c r="AV58" i="36"/>
  <c r="AT58" i="36"/>
  <c r="AR58" i="36"/>
  <c r="AP58" i="36"/>
  <c r="AN58" i="36"/>
  <c r="AL58" i="36"/>
  <c r="AJ58" i="36"/>
  <c r="AH58" i="36"/>
  <c r="BC58" i="36"/>
  <c r="BA58" i="36"/>
  <c r="AY58" i="36"/>
  <c r="AW58" i="36"/>
  <c r="AU58" i="36"/>
  <c r="AS58" i="36"/>
  <c r="AQ58" i="36"/>
  <c r="AO58" i="36"/>
  <c r="AM58" i="36"/>
  <c r="AK58" i="36"/>
  <c r="AI58" i="36"/>
  <c r="BC56" i="36"/>
  <c r="BA56" i="36"/>
  <c r="AY56" i="36"/>
  <c r="AW56" i="36"/>
  <c r="AU56" i="36"/>
  <c r="AS56" i="36"/>
  <c r="AQ56" i="36"/>
  <c r="AO56" i="36"/>
  <c r="AM56" i="36"/>
  <c r="AK56" i="36"/>
  <c r="AI56" i="36"/>
  <c r="AG56" i="36"/>
  <c r="BD56" i="36"/>
  <c r="BB56" i="36"/>
  <c r="AZ56" i="36"/>
  <c r="AX56" i="36"/>
  <c r="AV56" i="36"/>
  <c r="AT56" i="36"/>
  <c r="AR56" i="36"/>
  <c r="AP56" i="36"/>
  <c r="AN56" i="36"/>
  <c r="AL56" i="36"/>
  <c r="AJ56" i="36"/>
  <c r="AH56" i="36"/>
  <c r="AF56" i="36"/>
  <c r="BD54" i="36"/>
  <c r="BB54" i="36"/>
  <c r="AZ54" i="36"/>
  <c r="AX54" i="36"/>
  <c r="AV54" i="36"/>
  <c r="AT54" i="36"/>
  <c r="AR54" i="36"/>
  <c r="AP54" i="36"/>
  <c r="AN54" i="36"/>
  <c r="AL54" i="36"/>
  <c r="AJ54" i="36"/>
  <c r="AH54" i="36"/>
  <c r="AF54" i="36"/>
  <c r="AD54" i="36"/>
  <c r="BC54" i="36"/>
  <c r="BA54" i="36"/>
  <c r="AY54" i="36"/>
  <c r="AW54" i="36"/>
  <c r="AU54" i="36"/>
  <c r="AS54" i="36"/>
  <c r="AQ54" i="36"/>
  <c r="AO54" i="36"/>
  <c r="AK54" i="36"/>
  <c r="AG54" i="36"/>
  <c r="AM54" i="36"/>
  <c r="AI54" i="36"/>
  <c r="AE54" i="36"/>
  <c r="BD52" i="36"/>
  <c r="BB52" i="36"/>
  <c r="AZ52" i="36"/>
  <c r="AX52" i="36"/>
  <c r="AV52" i="36"/>
  <c r="AT52" i="36"/>
  <c r="AR52" i="36"/>
  <c r="AP52" i="36"/>
  <c r="AN52" i="36"/>
  <c r="AL52" i="36"/>
  <c r="AJ52" i="36"/>
  <c r="AH52" i="36"/>
  <c r="AF52" i="36"/>
  <c r="AD52" i="36"/>
  <c r="AB52" i="36"/>
  <c r="BC52" i="36"/>
  <c r="BA52" i="36"/>
  <c r="AY52" i="36"/>
  <c r="AW52" i="36"/>
  <c r="AU52" i="36"/>
  <c r="AS52" i="36"/>
  <c r="AQ52" i="36"/>
  <c r="AO52" i="36"/>
  <c r="AM52" i="36"/>
  <c r="AK52" i="36"/>
  <c r="AI52" i="36"/>
  <c r="AG52" i="36"/>
  <c r="AE52" i="36"/>
  <c r="AC52" i="36"/>
  <c r="BC50" i="36"/>
  <c r="BA50" i="36"/>
  <c r="AY50" i="36"/>
  <c r="AW50" i="36"/>
  <c r="AU50" i="36"/>
  <c r="AS50" i="36"/>
  <c r="AQ50" i="36"/>
  <c r="AO50" i="36"/>
  <c r="AM50" i="36"/>
  <c r="AK50" i="36"/>
  <c r="AI50" i="36"/>
  <c r="AG50" i="36"/>
  <c r="AE50" i="36"/>
  <c r="AC50" i="36"/>
  <c r="AA50" i="36"/>
  <c r="BD50" i="36"/>
  <c r="BB50" i="36"/>
  <c r="AZ50" i="36"/>
  <c r="AX50" i="36"/>
  <c r="AV50" i="36"/>
  <c r="AT50" i="36"/>
  <c r="AR50" i="36"/>
  <c r="AP50" i="36"/>
  <c r="AN50" i="36"/>
  <c r="AL50" i="36"/>
  <c r="AJ50" i="36"/>
  <c r="AH50" i="36"/>
  <c r="AF50" i="36"/>
  <c r="AD50" i="36"/>
  <c r="AB50" i="36"/>
  <c r="Z50" i="36"/>
  <c r="BD48" i="36"/>
  <c r="BB48" i="36"/>
  <c r="AZ48" i="36"/>
  <c r="AX48" i="36"/>
  <c r="AV48" i="36"/>
  <c r="AT48" i="36"/>
  <c r="AR48" i="36"/>
  <c r="AP48" i="36"/>
  <c r="AN48" i="36"/>
  <c r="AL48" i="36"/>
  <c r="AJ48" i="36"/>
  <c r="AH48" i="36"/>
  <c r="AF48" i="36"/>
  <c r="AD48" i="36"/>
  <c r="AB48" i="36"/>
  <c r="Z48" i="36"/>
  <c r="X48" i="36"/>
  <c r="BC48" i="36"/>
  <c r="BA48" i="36"/>
  <c r="AY48" i="36"/>
  <c r="AW48" i="36"/>
  <c r="AU48" i="36"/>
  <c r="AS48" i="36"/>
  <c r="AQ48" i="36"/>
  <c r="AO48" i="36"/>
  <c r="AM48" i="36"/>
  <c r="AK48" i="36"/>
  <c r="AI48" i="36"/>
  <c r="AG48" i="36"/>
  <c r="AE48" i="36"/>
  <c r="AC48" i="36"/>
  <c r="AA48" i="36"/>
  <c r="Y48" i="36"/>
  <c r="BC46" i="36"/>
  <c r="BA46" i="36"/>
  <c r="AY46" i="36"/>
  <c r="AW46" i="36"/>
  <c r="AU46" i="36"/>
  <c r="AS46" i="36"/>
  <c r="AQ46" i="36"/>
  <c r="AO46" i="36"/>
  <c r="AM46" i="36"/>
  <c r="AK46" i="36"/>
  <c r="AI46" i="36"/>
  <c r="AG46" i="36"/>
  <c r="AE46" i="36"/>
  <c r="AC46" i="36"/>
  <c r="AA46" i="36"/>
  <c r="Y46" i="36"/>
  <c r="W46" i="36"/>
  <c r="BD46" i="36"/>
  <c r="BB46" i="36"/>
  <c r="AZ46" i="36"/>
  <c r="AX46" i="36"/>
  <c r="AV46" i="36"/>
  <c r="AT46" i="36"/>
  <c r="AR46" i="36"/>
  <c r="AP46" i="36"/>
  <c r="AN46" i="36"/>
  <c r="AL46" i="36"/>
  <c r="AJ46" i="36"/>
  <c r="AH46" i="36"/>
  <c r="AF46" i="36"/>
  <c r="AD46" i="36"/>
  <c r="AB46" i="36"/>
  <c r="Z46" i="36"/>
  <c r="X46" i="36"/>
  <c r="V46" i="36"/>
  <c r="BD44" i="36"/>
  <c r="BB44" i="36"/>
  <c r="AZ44" i="36"/>
  <c r="AX44" i="36"/>
  <c r="AV44" i="36"/>
  <c r="AT44" i="36"/>
  <c r="AR44" i="36"/>
  <c r="AP44" i="36"/>
  <c r="AN44" i="36"/>
  <c r="AL44" i="36"/>
  <c r="BC44" i="36"/>
  <c r="BA44" i="36"/>
  <c r="AY44" i="36"/>
  <c r="AW44" i="36"/>
  <c r="AU44" i="36"/>
  <c r="AS44" i="36"/>
  <c r="AQ44" i="36"/>
  <c r="AO44" i="36"/>
  <c r="AM44" i="36"/>
  <c r="AK44" i="36"/>
  <c r="AI44" i="36"/>
  <c r="AG44" i="36"/>
  <c r="AE44" i="36"/>
  <c r="AC44" i="36"/>
  <c r="AA44" i="36"/>
  <c r="Y44" i="36"/>
  <c r="W44" i="36"/>
  <c r="U44" i="36"/>
  <c r="AH44" i="36"/>
  <c r="AD44" i="36"/>
  <c r="Z44" i="36"/>
  <c r="V44" i="36"/>
  <c r="AJ44" i="36"/>
  <c r="AF44" i="36"/>
  <c r="AB44" i="36"/>
  <c r="X44" i="36"/>
  <c r="T44" i="36"/>
  <c r="BD42" i="36"/>
  <c r="BB42" i="36"/>
  <c r="AZ42" i="36"/>
  <c r="AX42" i="36"/>
  <c r="AV42" i="36"/>
  <c r="AT42" i="36"/>
  <c r="AR42" i="36"/>
  <c r="AP42" i="36"/>
  <c r="AN42" i="36"/>
  <c r="AL42" i="36"/>
  <c r="AJ42" i="36"/>
  <c r="AH42" i="36"/>
  <c r="AF42" i="36"/>
  <c r="AD42" i="36"/>
  <c r="AB42" i="36"/>
  <c r="Z42" i="36"/>
  <c r="X42" i="36"/>
  <c r="V42" i="36"/>
  <c r="T42" i="36"/>
  <c r="R42" i="36"/>
  <c r="BC42" i="36"/>
  <c r="BA42" i="36"/>
  <c r="AY42" i="36"/>
  <c r="AW42" i="36"/>
  <c r="AU42" i="36"/>
  <c r="AS42" i="36"/>
  <c r="AQ42" i="36"/>
  <c r="AO42" i="36"/>
  <c r="AM42" i="36"/>
  <c r="AK42" i="36"/>
  <c r="AI42" i="36"/>
  <c r="AG42" i="36"/>
  <c r="AE42" i="36"/>
  <c r="AC42" i="36"/>
  <c r="AA42" i="36"/>
  <c r="Y42" i="36"/>
  <c r="W42" i="36"/>
  <c r="U42" i="36"/>
  <c r="S42" i="36"/>
  <c r="BC40" i="36"/>
  <c r="BA40" i="36"/>
  <c r="AY40" i="36"/>
  <c r="AW40" i="36"/>
  <c r="AU40" i="36"/>
  <c r="AS40" i="36"/>
  <c r="AQ40" i="36"/>
  <c r="AO40" i="36"/>
  <c r="AM40" i="36"/>
  <c r="AK40" i="36"/>
  <c r="AI40" i="36"/>
  <c r="AG40" i="36"/>
  <c r="AE40" i="36"/>
  <c r="AC40" i="36"/>
  <c r="AA40" i="36"/>
  <c r="Y40" i="36"/>
  <c r="W40" i="36"/>
  <c r="U40" i="36"/>
  <c r="S40" i="36"/>
  <c r="Q40" i="36"/>
  <c r="BD40" i="36"/>
  <c r="BB40" i="36"/>
  <c r="AZ40" i="36"/>
  <c r="AX40" i="36"/>
  <c r="AV40" i="36"/>
  <c r="AT40" i="36"/>
  <c r="AR40" i="36"/>
  <c r="AP40" i="36"/>
  <c r="AN40" i="36"/>
  <c r="AL40" i="36"/>
  <c r="AJ40" i="36"/>
  <c r="AH40" i="36"/>
  <c r="AF40" i="36"/>
  <c r="AD40" i="36"/>
  <c r="AB40" i="36"/>
  <c r="Z40" i="36"/>
  <c r="X40" i="36"/>
  <c r="V40" i="36"/>
  <c r="T40" i="36"/>
  <c r="R40" i="36"/>
  <c r="P40" i="36"/>
  <c r="BD38" i="36"/>
  <c r="BB38" i="36"/>
  <c r="AZ38" i="36"/>
  <c r="AX38" i="36"/>
  <c r="AV38" i="36"/>
  <c r="AT38" i="36"/>
  <c r="AR38" i="36"/>
  <c r="AP38" i="36"/>
  <c r="AN38" i="36"/>
  <c r="AL38" i="36"/>
  <c r="AJ38" i="36"/>
  <c r="AH38" i="36"/>
  <c r="AF38" i="36"/>
  <c r="AD38" i="36"/>
  <c r="AB38" i="36"/>
  <c r="Z38" i="36"/>
  <c r="X38" i="36"/>
  <c r="V38" i="36"/>
  <c r="T38" i="36"/>
  <c r="R38" i="36"/>
  <c r="P38" i="36"/>
  <c r="N38" i="36"/>
  <c r="BC38" i="36"/>
  <c r="BA38" i="36"/>
  <c r="AY38" i="36"/>
  <c r="AW38" i="36"/>
  <c r="AU38" i="36"/>
  <c r="AS38" i="36"/>
  <c r="AQ38" i="36"/>
  <c r="AO38" i="36"/>
  <c r="AM38" i="36"/>
  <c r="AK38" i="36"/>
  <c r="AI38" i="36"/>
  <c r="AG38" i="36"/>
  <c r="AE38" i="36"/>
  <c r="AC38" i="36"/>
  <c r="AA38" i="36"/>
  <c r="Y38" i="36"/>
  <c r="W38" i="36"/>
  <c r="U38" i="36"/>
  <c r="S38" i="36"/>
  <c r="Q38" i="36"/>
  <c r="O38" i="36"/>
  <c r="BC36" i="36"/>
  <c r="BA36" i="36"/>
  <c r="AY36" i="36"/>
  <c r="AW36" i="36"/>
  <c r="AU36" i="36"/>
  <c r="AS36" i="36"/>
  <c r="AQ36" i="36"/>
  <c r="AO36" i="36"/>
  <c r="AM36" i="36"/>
  <c r="AK36" i="36"/>
  <c r="AI36" i="36"/>
  <c r="AG36" i="36"/>
  <c r="AE36" i="36"/>
  <c r="AC36" i="36"/>
  <c r="AA36" i="36"/>
  <c r="Y36" i="36"/>
  <c r="W36" i="36"/>
  <c r="U36" i="36"/>
  <c r="S36" i="36"/>
  <c r="Q36" i="36"/>
  <c r="O36" i="36"/>
  <c r="M36" i="36"/>
  <c r="BD36" i="36"/>
  <c r="BB36" i="36"/>
  <c r="AZ36" i="36"/>
  <c r="AX36" i="36"/>
  <c r="AV36" i="36"/>
  <c r="AT36" i="36"/>
  <c r="AR36" i="36"/>
  <c r="AP36" i="36"/>
  <c r="AN36" i="36"/>
  <c r="AL36" i="36"/>
  <c r="AJ36" i="36"/>
  <c r="AH36" i="36"/>
  <c r="AF36" i="36"/>
  <c r="AD36" i="36"/>
  <c r="AB36" i="36"/>
  <c r="Z36" i="36"/>
  <c r="X36" i="36"/>
  <c r="V36" i="36"/>
  <c r="T36" i="36"/>
  <c r="R36" i="36"/>
  <c r="P36" i="36"/>
  <c r="N36" i="36"/>
  <c r="L36" i="36"/>
  <c r="BA34" i="36"/>
  <c r="AY34" i="36"/>
  <c r="AW34" i="36"/>
  <c r="AU34" i="36"/>
  <c r="AS34" i="36"/>
  <c r="AQ34" i="36"/>
  <c r="AO34" i="36"/>
  <c r="AM34" i="36"/>
  <c r="AK34" i="36"/>
  <c r="AI34" i="36"/>
  <c r="AG34" i="36"/>
  <c r="AE34" i="36"/>
  <c r="AC34" i="36"/>
  <c r="AA34" i="36"/>
  <c r="Y34" i="36"/>
  <c r="W34" i="36"/>
  <c r="U34" i="36"/>
  <c r="S34" i="36"/>
  <c r="Q34" i="36"/>
  <c r="O34" i="36"/>
  <c r="M34" i="36"/>
  <c r="K34" i="36"/>
  <c r="BB34" i="36"/>
  <c r="AZ34" i="36"/>
  <c r="AX34" i="36"/>
  <c r="AV34" i="36"/>
  <c r="AT34" i="36"/>
  <c r="AR34" i="36"/>
  <c r="AP34" i="36"/>
  <c r="AN34" i="36"/>
  <c r="AL34" i="36"/>
  <c r="AJ34" i="36"/>
  <c r="AH34" i="36"/>
  <c r="AF34" i="36"/>
  <c r="AD34" i="36"/>
  <c r="AB34" i="36"/>
  <c r="Z34" i="36"/>
  <c r="X34" i="36"/>
  <c r="V34" i="36"/>
  <c r="T34" i="36"/>
  <c r="R34" i="36"/>
  <c r="P34" i="36"/>
  <c r="N34" i="36"/>
  <c r="L34" i="36"/>
  <c r="J34" i="36"/>
  <c r="AY32" i="36"/>
  <c r="AW32" i="36"/>
  <c r="AU32" i="36"/>
  <c r="AS32" i="36"/>
  <c r="AQ32" i="36"/>
  <c r="AO32" i="36"/>
  <c r="AM32" i="36"/>
  <c r="AK32" i="36"/>
  <c r="AI32" i="36"/>
  <c r="AG32" i="36"/>
  <c r="AE32" i="36"/>
  <c r="AC32" i="36"/>
  <c r="AA32" i="36"/>
  <c r="Y32" i="36"/>
  <c r="W32" i="36"/>
  <c r="U32" i="36"/>
  <c r="S32" i="36"/>
  <c r="Q32" i="36"/>
  <c r="O32" i="36"/>
  <c r="M32" i="36"/>
  <c r="K32" i="36"/>
  <c r="I32" i="36"/>
  <c r="AZ32" i="36"/>
  <c r="AX32" i="36"/>
  <c r="AV32" i="36"/>
  <c r="AT32" i="36"/>
  <c r="AR32" i="36"/>
  <c r="AP32" i="36"/>
  <c r="AN32" i="36"/>
  <c r="AL32" i="36"/>
  <c r="AJ32" i="36"/>
  <c r="AH32" i="36"/>
  <c r="AF32" i="36"/>
  <c r="AD32" i="36"/>
  <c r="AB32" i="36"/>
  <c r="Z32" i="36"/>
  <c r="X32" i="36"/>
  <c r="V32" i="36"/>
  <c r="T32" i="36"/>
  <c r="R32" i="36"/>
  <c r="P32" i="36"/>
  <c r="N32" i="36"/>
  <c r="L32" i="36"/>
  <c r="J32" i="36"/>
  <c r="H32" i="36"/>
  <c r="BC57" i="36"/>
  <c r="BA57" i="36"/>
  <c r="AY57" i="36"/>
  <c r="AW57" i="36"/>
  <c r="AU57" i="36"/>
  <c r="AS57" i="36"/>
  <c r="AQ57" i="36"/>
  <c r="AO57" i="36"/>
  <c r="AM57" i="36"/>
  <c r="AK57" i="36"/>
  <c r="AI57" i="36"/>
  <c r="AG57" i="36"/>
  <c r="BD57" i="36"/>
  <c r="BB57" i="36"/>
  <c r="AZ57" i="36"/>
  <c r="AX57" i="36"/>
  <c r="AV57" i="36"/>
  <c r="AT57" i="36"/>
  <c r="AR57" i="36"/>
  <c r="AP57" i="36"/>
  <c r="AN57" i="36"/>
  <c r="AL57" i="36"/>
  <c r="AJ57" i="36"/>
  <c r="AH57" i="36"/>
  <c r="BD55" i="36"/>
  <c r="BB55" i="36"/>
  <c r="AZ55" i="36"/>
  <c r="AX55" i="36"/>
  <c r="AV55" i="36"/>
  <c r="AT55" i="36"/>
  <c r="AR55" i="36"/>
  <c r="AP55" i="36"/>
  <c r="AN55" i="36"/>
  <c r="AL55" i="36"/>
  <c r="AJ55" i="36"/>
  <c r="AH55" i="36"/>
  <c r="AF55" i="36"/>
  <c r="BC55" i="36"/>
  <c r="BA55" i="36"/>
  <c r="AY55" i="36"/>
  <c r="AW55" i="36"/>
  <c r="AU55" i="36"/>
  <c r="AS55" i="36"/>
  <c r="AQ55" i="36"/>
  <c r="AO55" i="36"/>
  <c r="AM55" i="36"/>
  <c r="AK55" i="36"/>
  <c r="AI55" i="36"/>
  <c r="AG55" i="36"/>
  <c r="AE55" i="36"/>
  <c r="BD57" i="35"/>
  <c r="BB57" i="35"/>
  <c r="AZ57" i="35"/>
  <c r="AX57" i="35"/>
  <c r="AV57" i="35"/>
  <c r="AT57" i="35"/>
  <c r="AR57" i="35"/>
  <c r="AP57" i="35"/>
  <c r="AN57" i="35"/>
  <c r="AL57" i="35"/>
  <c r="AJ57" i="35"/>
  <c r="AH57" i="35"/>
  <c r="BC57" i="35"/>
  <c r="BA57" i="35"/>
  <c r="AY57" i="35"/>
  <c r="AW57" i="35"/>
  <c r="AU57" i="35"/>
  <c r="AS57" i="35"/>
  <c r="AQ57" i="35"/>
  <c r="AO57" i="35"/>
  <c r="AM57" i="35"/>
  <c r="AK57" i="35"/>
  <c r="AI57" i="35"/>
  <c r="AG57" i="35"/>
  <c r="BD53" i="35"/>
  <c r="BB53" i="35"/>
  <c r="AZ53" i="35"/>
  <c r="AX53" i="35"/>
  <c r="AV53" i="35"/>
  <c r="AT53" i="35"/>
  <c r="AR53" i="35"/>
  <c r="AP53" i="35"/>
  <c r="AN53" i="35"/>
  <c r="AL53" i="35"/>
  <c r="AJ53" i="35"/>
  <c r="AH53" i="35"/>
  <c r="AF53" i="35"/>
  <c r="AD53" i="35"/>
  <c r="BC53" i="35"/>
  <c r="BA53" i="35"/>
  <c r="AY53" i="35"/>
  <c r="AW53" i="35"/>
  <c r="AU53" i="35"/>
  <c r="AS53" i="35"/>
  <c r="AQ53" i="35"/>
  <c r="AO53" i="35"/>
  <c r="AM53" i="35"/>
  <c r="AK53" i="35"/>
  <c r="AI53" i="35"/>
  <c r="AG53" i="35"/>
  <c r="AE53" i="35"/>
  <c r="AC53" i="35"/>
  <c r="BD49" i="35"/>
  <c r="BB49" i="35"/>
  <c r="AZ49" i="35"/>
  <c r="AX49" i="35"/>
  <c r="AV49" i="35"/>
  <c r="AT49" i="35"/>
  <c r="AR49" i="35"/>
  <c r="AP49" i="35"/>
  <c r="AN49" i="35"/>
  <c r="AL49" i="35"/>
  <c r="AJ49" i="35"/>
  <c r="AH49" i="35"/>
  <c r="AF49" i="35"/>
  <c r="AD49" i="35"/>
  <c r="AB49" i="35"/>
  <c r="Z49" i="35"/>
  <c r="BC49" i="35"/>
  <c r="BA49" i="35"/>
  <c r="AY49" i="35"/>
  <c r="AW49" i="35"/>
  <c r="AU49" i="35"/>
  <c r="AS49" i="35"/>
  <c r="AQ49" i="35"/>
  <c r="AO49" i="35"/>
  <c r="AM49" i="35"/>
  <c r="AK49" i="35"/>
  <c r="AI49" i="35"/>
  <c r="AG49" i="35"/>
  <c r="AE49" i="35"/>
  <c r="AC49" i="35"/>
  <c r="AA49" i="35"/>
  <c r="Y49" i="35"/>
  <c r="BD45" i="35"/>
  <c r="BB45" i="35"/>
  <c r="AZ45" i="35"/>
  <c r="AX45" i="35"/>
  <c r="AV45" i="35"/>
  <c r="AT45" i="35"/>
  <c r="AR45" i="35"/>
  <c r="AP45" i="35"/>
  <c r="AN45" i="35"/>
  <c r="AL45" i="35"/>
  <c r="AJ45" i="35"/>
  <c r="AH45" i="35"/>
  <c r="AF45" i="35"/>
  <c r="AD45" i="35"/>
  <c r="AB45" i="35"/>
  <c r="Z45" i="35"/>
  <c r="X45" i="35"/>
  <c r="V45" i="35"/>
  <c r="BC45" i="35"/>
  <c r="BA45" i="35"/>
  <c r="AY45" i="35"/>
  <c r="AW45" i="35"/>
  <c r="AU45" i="35"/>
  <c r="AS45" i="35"/>
  <c r="AQ45" i="35"/>
  <c r="AO45" i="35"/>
  <c r="AM45" i="35"/>
  <c r="AK45" i="35"/>
  <c r="AI45" i="35"/>
  <c r="AG45" i="35"/>
  <c r="AE45" i="35"/>
  <c r="AC45" i="35"/>
  <c r="AA45" i="35"/>
  <c r="Y45" i="35"/>
  <c r="W45" i="35"/>
  <c r="U45" i="35"/>
  <c r="BC37" i="35"/>
  <c r="BA37" i="35"/>
  <c r="AY37" i="35"/>
  <c r="AW37" i="35"/>
  <c r="AU37" i="35"/>
  <c r="AS37" i="35"/>
  <c r="AQ37" i="35"/>
  <c r="AO37" i="35"/>
  <c r="AM37" i="35"/>
  <c r="AK37" i="35"/>
  <c r="AI37" i="35"/>
  <c r="AG37" i="35"/>
  <c r="AE37" i="35"/>
  <c r="AC37" i="35"/>
  <c r="AA37" i="35"/>
  <c r="Y37" i="35"/>
  <c r="W37" i="35"/>
  <c r="U37" i="35"/>
  <c r="S37" i="35"/>
  <c r="Q37" i="35"/>
  <c r="O37" i="35"/>
  <c r="M37" i="35"/>
  <c r="BD37" i="35"/>
  <c r="BB37" i="35"/>
  <c r="AZ37" i="35"/>
  <c r="AX37" i="35"/>
  <c r="AV37" i="35"/>
  <c r="AT37" i="35"/>
  <c r="AR37" i="35"/>
  <c r="AP37" i="35"/>
  <c r="AN37" i="35"/>
  <c r="AL37" i="35"/>
  <c r="AJ37" i="35"/>
  <c r="AH37" i="35"/>
  <c r="AF37" i="35"/>
  <c r="AD37" i="35"/>
  <c r="AB37" i="35"/>
  <c r="Z37" i="35"/>
  <c r="X37" i="35"/>
  <c r="V37" i="35"/>
  <c r="T37" i="35"/>
  <c r="R37" i="35"/>
  <c r="P37" i="35"/>
  <c r="N37" i="35"/>
  <c r="AT29" i="35"/>
  <c r="AN29" i="35"/>
  <c r="AJ29" i="35"/>
  <c r="AF29" i="35"/>
  <c r="AB29" i="35"/>
  <c r="X29" i="35"/>
  <c r="T29" i="35"/>
  <c r="L29" i="35"/>
  <c r="BC58" i="35"/>
  <c r="BA58" i="35"/>
  <c r="AY58" i="35"/>
  <c r="AW58" i="35"/>
  <c r="AU58" i="35"/>
  <c r="AS58" i="35"/>
  <c r="AQ58" i="35"/>
  <c r="AO58" i="35"/>
  <c r="AM58" i="35"/>
  <c r="AK58" i="35"/>
  <c r="AI58" i="35"/>
  <c r="BD58" i="35"/>
  <c r="BB58" i="35"/>
  <c r="AZ58" i="35"/>
  <c r="AX58" i="35"/>
  <c r="AV58" i="35"/>
  <c r="AT58" i="35"/>
  <c r="AR58" i="35"/>
  <c r="AP58" i="35"/>
  <c r="AN58" i="35"/>
  <c r="AL58" i="35"/>
  <c r="AJ58" i="35"/>
  <c r="AH58" i="35"/>
  <c r="BD56" i="35"/>
  <c r="BB56" i="35"/>
  <c r="AZ56" i="35"/>
  <c r="AX56" i="35"/>
  <c r="AV56" i="35"/>
  <c r="AT56" i="35"/>
  <c r="AR56" i="35"/>
  <c r="AP56" i="35"/>
  <c r="AN56" i="35"/>
  <c r="AL56" i="35"/>
  <c r="AJ56" i="35"/>
  <c r="AH56" i="35"/>
  <c r="AF56" i="35"/>
  <c r="BC56" i="35"/>
  <c r="BA56" i="35"/>
  <c r="AY56" i="35"/>
  <c r="AW56" i="35"/>
  <c r="AU56" i="35"/>
  <c r="AS56" i="35"/>
  <c r="AQ56" i="35"/>
  <c r="AO56" i="35"/>
  <c r="AM56" i="35"/>
  <c r="AK56" i="35"/>
  <c r="AI56" i="35"/>
  <c r="AG56" i="35"/>
  <c r="BC54" i="35"/>
  <c r="BA54" i="35"/>
  <c r="AY54" i="35"/>
  <c r="AW54" i="35"/>
  <c r="AU54" i="35"/>
  <c r="AS54" i="35"/>
  <c r="AQ54" i="35"/>
  <c r="AO54" i="35"/>
  <c r="AM54" i="35"/>
  <c r="AK54" i="35"/>
  <c r="AI54" i="35"/>
  <c r="AG54" i="35"/>
  <c r="AE54" i="35"/>
  <c r="BD54" i="35"/>
  <c r="BB54" i="35"/>
  <c r="AZ54" i="35"/>
  <c r="AX54" i="35"/>
  <c r="AV54" i="35"/>
  <c r="AT54" i="35"/>
  <c r="AR54" i="35"/>
  <c r="AP54" i="35"/>
  <c r="AN54" i="35"/>
  <c r="AL54" i="35"/>
  <c r="AJ54" i="35"/>
  <c r="AH54" i="35"/>
  <c r="AF54" i="35"/>
  <c r="AD54" i="35"/>
  <c r="BD52" i="35"/>
  <c r="BB52" i="35"/>
  <c r="AZ52" i="35"/>
  <c r="AX52" i="35"/>
  <c r="AV52" i="35"/>
  <c r="AT52" i="35"/>
  <c r="AR52" i="35"/>
  <c r="AP52" i="35"/>
  <c r="AN52" i="35"/>
  <c r="AL52" i="35"/>
  <c r="AJ52" i="35"/>
  <c r="AH52" i="35"/>
  <c r="AF52" i="35"/>
  <c r="AD52" i="35"/>
  <c r="AB52" i="35"/>
  <c r="BC52" i="35"/>
  <c r="BA52" i="35"/>
  <c r="AY52" i="35"/>
  <c r="AW52" i="35"/>
  <c r="AU52" i="35"/>
  <c r="AS52" i="35"/>
  <c r="AQ52" i="35"/>
  <c r="AO52" i="35"/>
  <c r="AM52" i="35"/>
  <c r="AK52" i="35"/>
  <c r="AI52" i="35"/>
  <c r="AG52" i="35"/>
  <c r="AE52" i="35"/>
  <c r="AC52" i="35"/>
  <c r="BC50" i="35"/>
  <c r="BA50" i="35"/>
  <c r="AY50" i="35"/>
  <c r="AW50" i="35"/>
  <c r="AU50" i="35"/>
  <c r="AS50" i="35"/>
  <c r="AQ50" i="35"/>
  <c r="AO50" i="35"/>
  <c r="AM50" i="35"/>
  <c r="AK50" i="35"/>
  <c r="AI50" i="35"/>
  <c r="AG50" i="35"/>
  <c r="AE50" i="35"/>
  <c r="AC50" i="35"/>
  <c r="AA50" i="35"/>
  <c r="BD50" i="35"/>
  <c r="BB50" i="35"/>
  <c r="AZ50" i="35"/>
  <c r="AX50" i="35"/>
  <c r="AV50" i="35"/>
  <c r="AT50" i="35"/>
  <c r="AR50" i="35"/>
  <c r="AP50" i="35"/>
  <c r="AN50" i="35"/>
  <c r="AL50" i="35"/>
  <c r="AJ50" i="35"/>
  <c r="AH50" i="35"/>
  <c r="AF50" i="35"/>
  <c r="AD50" i="35"/>
  <c r="AB50" i="35"/>
  <c r="Z50" i="35"/>
  <c r="BD48" i="35"/>
  <c r="BB48" i="35"/>
  <c r="AZ48" i="35"/>
  <c r="AX48" i="35"/>
  <c r="AV48" i="35"/>
  <c r="AT48" i="35"/>
  <c r="AR48" i="35"/>
  <c r="AP48" i="35"/>
  <c r="AN48" i="35"/>
  <c r="AL48" i="35"/>
  <c r="AJ48" i="35"/>
  <c r="AH48" i="35"/>
  <c r="AF48" i="35"/>
  <c r="AD48" i="35"/>
  <c r="AB48" i="35"/>
  <c r="Z48" i="35"/>
  <c r="X48" i="35"/>
  <c r="BC48" i="35"/>
  <c r="BA48" i="35"/>
  <c r="AY48" i="35"/>
  <c r="AW48" i="35"/>
  <c r="AU48" i="35"/>
  <c r="AS48" i="35"/>
  <c r="AQ48" i="35"/>
  <c r="AO48" i="35"/>
  <c r="AM48" i="35"/>
  <c r="AK48" i="35"/>
  <c r="AI48" i="35"/>
  <c r="AG48" i="35"/>
  <c r="AE48" i="35"/>
  <c r="AC48" i="35"/>
  <c r="AA48" i="35"/>
  <c r="Y48" i="35"/>
  <c r="BC46" i="35"/>
  <c r="BA46" i="35"/>
  <c r="AY46" i="35"/>
  <c r="AW46" i="35"/>
  <c r="AU46" i="35"/>
  <c r="AS46" i="35"/>
  <c r="AQ46" i="35"/>
  <c r="AO46" i="35"/>
  <c r="AM46" i="35"/>
  <c r="AK46" i="35"/>
  <c r="AI46" i="35"/>
  <c r="AG46" i="35"/>
  <c r="AE46" i="35"/>
  <c r="AC46" i="35"/>
  <c r="AA46" i="35"/>
  <c r="Y46" i="35"/>
  <c r="W46" i="35"/>
  <c r="BD46" i="35"/>
  <c r="BB46" i="35"/>
  <c r="AZ46" i="35"/>
  <c r="AX46" i="35"/>
  <c r="AV46" i="35"/>
  <c r="AT46" i="35"/>
  <c r="AR46" i="35"/>
  <c r="AP46" i="35"/>
  <c r="AN46" i="35"/>
  <c r="AL46" i="35"/>
  <c r="AJ46" i="35"/>
  <c r="AH46" i="35"/>
  <c r="AF46" i="35"/>
  <c r="AD46" i="35"/>
  <c r="AB46" i="35"/>
  <c r="Z46" i="35"/>
  <c r="X46" i="35"/>
  <c r="V46" i="35"/>
  <c r="BD44" i="35"/>
  <c r="BB44" i="35"/>
  <c r="AZ44" i="35"/>
  <c r="AX44" i="35"/>
  <c r="AV44" i="35"/>
  <c r="AT44" i="35"/>
  <c r="AR44" i="35"/>
  <c r="AP44" i="35"/>
  <c r="AN44" i="35"/>
  <c r="AL44" i="35"/>
  <c r="AJ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C42" i="35"/>
  <c r="BA42" i="35"/>
  <c r="BD42" i="35"/>
  <c r="BB42" i="35"/>
  <c r="AZ42" i="35"/>
  <c r="AX42" i="35"/>
  <c r="AV42" i="35"/>
  <c r="AT42" i="35"/>
  <c r="AR42" i="35"/>
  <c r="AP42" i="35"/>
  <c r="AN42" i="35"/>
  <c r="AL42" i="35"/>
  <c r="AJ42" i="35"/>
  <c r="AH42" i="35"/>
  <c r="AF42" i="35"/>
  <c r="AW42" i="35"/>
  <c r="AS42" i="35"/>
  <c r="AO42" i="35"/>
  <c r="AK42" i="35"/>
  <c r="AG42" i="35"/>
  <c r="AD42" i="35"/>
  <c r="AB42" i="35"/>
  <c r="Z42" i="35"/>
  <c r="X42" i="35"/>
  <c r="V42" i="35"/>
  <c r="T42" i="35"/>
  <c r="R42" i="35"/>
  <c r="AY42" i="35"/>
  <c r="AU42" i="35"/>
  <c r="AQ42" i="35"/>
  <c r="AM42" i="35"/>
  <c r="AI42" i="35"/>
  <c r="AE42" i="35"/>
  <c r="AC42" i="35"/>
  <c r="AA42" i="35"/>
  <c r="Y42" i="35"/>
  <c r="W42" i="35"/>
  <c r="U42" i="35"/>
  <c r="S42" i="35"/>
  <c r="BC40" i="35"/>
  <c r="BA40" i="35"/>
  <c r="AY40" i="35"/>
  <c r="AW40" i="35"/>
  <c r="AU40" i="35"/>
  <c r="AS40" i="35"/>
  <c r="AQ40" i="35"/>
  <c r="AO40" i="35"/>
  <c r="AM40" i="35"/>
  <c r="AK40" i="35"/>
  <c r="AI40" i="35"/>
  <c r="AG40" i="35"/>
  <c r="AE40" i="35"/>
  <c r="AC40" i="35"/>
  <c r="AA40" i="35"/>
  <c r="Y40" i="35"/>
  <c r="W40" i="35"/>
  <c r="U40" i="35"/>
  <c r="S40" i="35"/>
  <c r="Q40" i="35"/>
  <c r="BD40" i="35"/>
  <c r="BB40" i="35"/>
  <c r="AZ40" i="35"/>
  <c r="AX40" i="35"/>
  <c r="AV40" i="35"/>
  <c r="AT40" i="35"/>
  <c r="AR40" i="35"/>
  <c r="AP40" i="35"/>
  <c r="AN40" i="35"/>
  <c r="AL40" i="35"/>
  <c r="AJ40" i="35"/>
  <c r="AH40" i="35"/>
  <c r="AF40" i="35"/>
  <c r="AD40" i="35"/>
  <c r="AB40" i="35"/>
  <c r="Z40" i="35"/>
  <c r="X40" i="35"/>
  <c r="V40" i="35"/>
  <c r="T40" i="35"/>
  <c r="R40" i="35"/>
  <c r="P40" i="35"/>
  <c r="BD38" i="35"/>
  <c r="BB38" i="35"/>
  <c r="AZ38" i="35"/>
  <c r="AX38" i="35"/>
  <c r="AV38" i="35"/>
  <c r="AT38" i="35"/>
  <c r="AR38" i="35"/>
  <c r="AP38" i="35"/>
  <c r="AN38" i="35"/>
  <c r="AL38" i="35"/>
  <c r="AJ38" i="35"/>
  <c r="AH38" i="35"/>
  <c r="AF38" i="35"/>
  <c r="AD38" i="35"/>
  <c r="AB38" i="35"/>
  <c r="Z38" i="35"/>
  <c r="X38" i="35"/>
  <c r="V38" i="35"/>
  <c r="T38" i="35"/>
  <c r="R38" i="35"/>
  <c r="P38" i="35"/>
  <c r="N38" i="35"/>
  <c r="BC38" i="35"/>
  <c r="BA38" i="35"/>
  <c r="AY38" i="35"/>
  <c r="AW38" i="35"/>
  <c r="AU38" i="35"/>
  <c r="AS38" i="35"/>
  <c r="AQ38" i="35"/>
  <c r="AO38" i="35"/>
  <c r="AM38" i="35"/>
  <c r="AK38" i="35"/>
  <c r="AI38" i="35"/>
  <c r="AG38" i="35"/>
  <c r="AE38" i="35"/>
  <c r="AC38" i="35"/>
  <c r="AA38" i="35"/>
  <c r="Y38" i="35"/>
  <c r="W38" i="35"/>
  <c r="U38" i="35"/>
  <c r="S38" i="35"/>
  <c r="Q38" i="35"/>
  <c r="O38" i="35"/>
  <c r="BC36" i="35"/>
  <c r="BA36" i="35"/>
  <c r="AY36" i="35"/>
  <c r="AW36" i="35"/>
  <c r="AU36" i="35"/>
  <c r="AS36" i="35"/>
  <c r="AQ36" i="35"/>
  <c r="AO36" i="35"/>
  <c r="AM36" i="35"/>
  <c r="AK36" i="35"/>
  <c r="AI36" i="35"/>
  <c r="AG36" i="35"/>
  <c r="AE36" i="35"/>
  <c r="AC36" i="35"/>
  <c r="AA36" i="35"/>
  <c r="Y36" i="35"/>
  <c r="W36" i="35"/>
  <c r="U36" i="35"/>
  <c r="S36" i="35"/>
  <c r="Q36" i="35"/>
  <c r="O36" i="35"/>
  <c r="M36" i="35"/>
  <c r="BD36" i="35"/>
  <c r="BB36" i="35"/>
  <c r="AZ36" i="35"/>
  <c r="AX36" i="35"/>
  <c r="AV36" i="35"/>
  <c r="AT36" i="35"/>
  <c r="AR36" i="35"/>
  <c r="AP36" i="35"/>
  <c r="AN36" i="35"/>
  <c r="AL36" i="35"/>
  <c r="AJ36" i="35"/>
  <c r="AH36" i="35"/>
  <c r="AF36" i="35"/>
  <c r="AD36" i="35"/>
  <c r="AB36" i="35"/>
  <c r="Z36" i="35"/>
  <c r="X36" i="35"/>
  <c r="V36" i="35"/>
  <c r="T36" i="35"/>
  <c r="R36" i="35"/>
  <c r="P36" i="35"/>
  <c r="N36" i="35"/>
  <c r="L36" i="35"/>
  <c r="BA34" i="35"/>
  <c r="AY34" i="35"/>
  <c r="AW34" i="35"/>
  <c r="AU34" i="35"/>
  <c r="AS34" i="35"/>
  <c r="AQ34" i="35"/>
  <c r="AO34" i="35"/>
  <c r="AM34" i="35"/>
  <c r="AK34" i="35"/>
  <c r="AI34" i="35"/>
  <c r="AG34" i="35"/>
  <c r="AE34" i="35"/>
  <c r="AC34" i="35"/>
  <c r="AA34" i="35"/>
  <c r="Y34" i="35"/>
  <c r="W34" i="35"/>
  <c r="U34" i="35"/>
  <c r="S34" i="35"/>
  <c r="Q34" i="35"/>
  <c r="O34" i="35"/>
  <c r="M34" i="35"/>
  <c r="K34" i="35"/>
  <c r="BB34" i="35"/>
  <c r="AZ34" i="35"/>
  <c r="AX34" i="35"/>
  <c r="AV34" i="35"/>
  <c r="AT34" i="35"/>
  <c r="AR34" i="35"/>
  <c r="AP34" i="35"/>
  <c r="AN34" i="35"/>
  <c r="AL34" i="35"/>
  <c r="AJ34" i="35"/>
  <c r="AH34" i="35"/>
  <c r="AF34" i="35"/>
  <c r="AD34" i="35"/>
  <c r="AB34" i="35"/>
  <c r="Z34" i="35"/>
  <c r="X34" i="35"/>
  <c r="V34" i="35"/>
  <c r="T34" i="35"/>
  <c r="R34" i="35"/>
  <c r="P34" i="35"/>
  <c r="N34" i="35"/>
  <c r="L34" i="35"/>
  <c r="J34" i="35"/>
  <c r="AY32" i="35"/>
  <c r="AW32" i="35"/>
  <c r="AU32" i="35"/>
  <c r="AS32" i="35"/>
  <c r="AQ32" i="35"/>
  <c r="AO32" i="35"/>
  <c r="AM32" i="35"/>
  <c r="AK32" i="35"/>
  <c r="AI32" i="35"/>
  <c r="AG32" i="35"/>
  <c r="AE32" i="35"/>
  <c r="AC32" i="35"/>
  <c r="AA32" i="35"/>
  <c r="Y32" i="35"/>
  <c r="W32" i="35"/>
  <c r="U32" i="35"/>
  <c r="S32" i="35"/>
  <c r="Q32" i="35"/>
  <c r="O32" i="35"/>
  <c r="M32" i="35"/>
  <c r="K32" i="35"/>
  <c r="I32" i="35"/>
  <c r="AZ32" i="35"/>
  <c r="AX32" i="35"/>
  <c r="AV32" i="35"/>
  <c r="AT32" i="35"/>
  <c r="AR32" i="35"/>
  <c r="AP32" i="35"/>
  <c r="AN32" i="35"/>
  <c r="AL32" i="35"/>
  <c r="AJ32" i="35"/>
  <c r="AH32" i="35"/>
  <c r="AF32" i="35"/>
  <c r="AD32" i="35"/>
  <c r="AB32" i="35"/>
  <c r="Z32" i="35"/>
  <c r="X32" i="35"/>
  <c r="V32" i="35"/>
  <c r="T32" i="35"/>
  <c r="R32" i="35"/>
  <c r="P32" i="35"/>
  <c r="N32" i="35"/>
  <c r="L32" i="35"/>
  <c r="J32" i="35"/>
  <c r="H32" i="35"/>
  <c r="BC59" i="35"/>
  <c r="BA59" i="35"/>
  <c r="AY59" i="35"/>
  <c r="AW59" i="35"/>
  <c r="AU59" i="35"/>
  <c r="AS59" i="35"/>
  <c r="AQ59" i="35"/>
  <c r="AO59" i="35"/>
  <c r="AM59" i="35"/>
  <c r="AK59" i="35"/>
  <c r="AI59" i="35"/>
  <c r="BD59" i="35"/>
  <c r="BB59" i="35"/>
  <c r="AZ59" i="35"/>
  <c r="AX59" i="35"/>
  <c r="AV59" i="35"/>
  <c r="AT59" i="35"/>
  <c r="AR59" i="35"/>
  <c r="AP59" i="35"/>
  <c r="AN59" i="35"/>
  <c r="AL59" i="35"/>
  <c r="AJ59" i="35"/>
  <c r="BC55" i="35"/>
  <c r="BA55" i="35"/>
  <c r="AY55" i="35"/>
  <c r="AW55" i="35"/>
  <c r="AU55" i="35"/>
  <c r="AS55" i="35"/>
  <c r="AQ55" i="35"/>
  <c r="AO55" i="35"/>
  <c r="AM55" i="35"/>
  <c r="AK55" i="35"/>
  <c r="AI55" i="35"/>
  <c r="AG55" i="35"/>
  <c r="AE55" i="35"/>
  <c r="BD55" i="35"/>
  <c r="BB55" i="35"/>
  <c r="AZ55" i="35"/>
  <c r="AX55" i="35"/>
  <c r="AV55" i="35"/>
  <c r="AT55" i="35"/>
  <c r="AR55" i="35"/>
  <c r="AP55" i="35"/>
  <c r="AN55" i="35"/>
  <c r="AL55" i="35"/>
  <c r="AJ55" i="35"/>
  <c r="AH55" i="35"/>
  <c r="AF55" i="35"/>
  <c r="BC51" i="35"/>
  <c r="BA51" i="35"/>
  <c r="AY51" i="35"/>
  <c r="AW51" i="35"/>
  <c r="AU51" i="35"/>
  <c r="AS51" i="35"/>
  <c r="AQ51" i="35"/>
  <c r="AO51" i="35"/>
  <c r="AM51" i="35"/>
  <c r="AK51" i="35"/>
  <c r="AI51" i="35"/>
  <c r="AG51" i="35"/>
  <c r="AE51" i="35"/>
  <c r="AC51" i="35"/>
  <c r="AA51" i="35"/>
  <c r="BD51" i="35"/>
  <c r="BB51" i="35"/>
  <c r="AZ51" i="35"/>
  <c r="AX51" i="35"/>
  <c r="AV51" i="35"/>
  <c r="AT51" i="35"/>
  <c r="AR51" i="35"/>
  <c r="AP51" i="35"/>
  <c r="AN51" i="35"/>
  <c r="AL51" i="35"/>
  <c r="AJ51" i="35"/>
  <c r="AH51" i="35"/>
  <c r="AF51" i="35"/>
  <c r="AD51" i="35"/>
  <c r="AB51" i="35"/>
  <c r="BC47" i="35"/>
  <c r="BA47" i="35"/>
  <c r="AY47" i="35"/>
  <c r="AW47" i="35"/>
  <c r="AU47" i="35"/>
  <c r="AS47" i="35"/>
  <c r="AQ47" i="35"/>
  <c r="AO47" i="35"/>
  <c r="AM47" i="35"/>
  <c r="AK47" i="35"/>
  <c r="AI47" i="35"/>
  <c r="AG47" i="35"/>
  <c r="AE47" i="35"/>
  <c r="AC47" i="35"/>
  <c r="AA47" i="35"/>
  <c r="Y47" i="35"/>
  <c r="W47" i="35"/>
  <c r="BD47" i="35"/>
  <c r="BB47" i="35"/>
  <c r="AZ47" i="35"/>
  <c r="AX47" i="35"/>
  <c r="AV47" i="35"/>
  <c r="AT47" i="35"/>
  <c r="AR47" i="35"/>
  <c r="AP47" i="35"/>
  <c r="AN47" i="35"/>
  <c r="AL47" i="35"/>
  <c r="AJ47" i="35"/>
  <c r="AH47" i="35"/>
  <c r="AF47" i="35"/>
  <c r="AD47" i="35"/>
  <c r="AB47" i="35"/>
  <c r="Z47" i="35"/>
  <c r="X47" i="35"/>
  <c r="BC43" i="35"/>
  <c r="BA43" i="35"/>
  <c r="AY43" i="35"/>
  <c r="AW43" i="35"/>
  <c r="AU43" i="35"/>
  <c r="AS43" i="35"/>
  <c r="AQ43" i="35"/>
  <c r="AO43" i="35"/>
  <c r="AM43" i="35"/>
  <c r="AK43" i="35"/>
  <c r="AI43" i="35"/>
  <c r="AG43" i="35"/>
  <c r="AE43" i="35"/>
  <c r="AC43" i="35"/>
  <c r="AA43" i="35"/>
  <c r="Y43" i="35"/>
  <c r="W43" i="35"/>
  <c r="U43" i="35"/>
  <c r="S43" i="35"/>
  <c r="BD43" i="35"/>
  <c r="BB43" i="35"/>
  <c r="AZ43" i="35"/>
  <c r="AX43" i="35"/>
  <c r="AV43" i="35"/>
  <c r="AT43" i="35"/>
  <c r="AR43" i="35"/>
  <c r="AP43" i="35"/>
  <c r="AN43" i="35"/>
  <c r="AL43" i="35"/>
  <c r="AJ43" i="35"/>
  <c r="AH43" i="35"/>
  <c r="AF43" i="35"/>
  <c r="AD43" i="35"/>
  <c r="AB43" i="35"/>
  <c r="Z43" i="35"/>
  <c r="X43" i="35"/>
  <c r="V43" i="35"/>
  <c r="T43" i="35"/>
  <c r="BC41" i="35"/>
  <c r="BA41" i="35"/>
  <c r="AY41" i="35"/>
  <c r="AW41" i="35"/>
  <c r="AU41" i="35"/>
  <c r="AS41" i="35"/>
  <c r="AQ41" i="35"/>
  <c r="AO41" i="35"/>
  <c r="AM41" i="35"/>
  <c r="AK41" i="35"/>
  <c r="AI41" i="35"/>
  <c r="AG41" i="35"/>
  <c r="AE41" i="35"/>
  <c r="AC41" i="35"/>
  <c r="AA41" i="35"/>
  <c r="Y41" i="35"/>
  <c r="W41" i="35"/>
  <c r="U41" i="35"/>
  <c r="S41" i="35"/>
  <c r="Q41" i="35"/>
  <c r="BD41" i="35"/>
  <c r="BB41" i="35"/>
  <c r="AZ41" i="35"/>
  <c r="AX41" i="35"/>
  <c r="AV41" i="35"/>
  <c r="AT41" i="35"/>
  <c r="AR41" i="35"/>
  <c r="AP41" i="35"/>
  <c r="AN41" i="35"/>
  <c r="AL41" i="35"/>
  <c r="AJ41" i="35"/>
  <c r="AH41" i="35"/>
  <c r="AF41" i="35"/>
  <c r="AD41" i="35"/>
  <c r="AB41" i="35"/>
  <c r="Z41" i="35"/>
  <c r="X41" i="35"/>
  <c r="V41" i="35"/>
  <c r="T41" i="35"/>
  <c r="R41" i="35"/>
  <c r="BD39" i="35"/>
  <c r="BB39" i="35"/>
  <c r="AZ39" i="35"/>
  <c r="AX39" i="35"/>
  <c r="AV39" i="35"/>
  <c r="AT39" i="35"/>
  <c r="AR39" i="35"/>
  <c r="AP39" i="35"/>
  <c r="AN39" i="35"/>
  <c r="AL39" i="35"/>
  <c r="AJ39" i="35"/>
  <c r="AH39" i="35"/>
  <c r="AF39" i="35"/>
  <c r="AD39" i="35"/>
  <c r="AB39" i="35"/>
  <c r="Z39" i="35"/>
  <c r="X39" i="35"/>
  <c r="V39" i="35"/>
  <c r="T39" i="35"/>
  <c r="R39" i="35"/>
  <c r="P39" i="35"/>
  <c r="BC39" i="35"/>
  <c r="BA39" i="35"/>
  <c r="AY39" i="35"/>
  <c r="AW39" i="35"/>
  <c r="AU39" i="35"/>
  <c r="AS39" i="35"/>
  <c r="AQ39" i="35"/>
  <c r="AO39" i="35"/>
  <c r="AM39" i="35"/>
  <c r="AK39" i="35"/>
  <c r="AI39" i="35"/>
  <c r="AG39" i="35"/>
  <c r="AE39" i="35"/>
  <c r="AC39" i="35"/>
  <c r="AA39" i="35"/>
  <c r="Y39" i="35"/>
  <c r="W39" i="35"/>
  <c r="U39" i="35"/>
  <c r="S39" i="35"/>
  <c r="Q39" i="35"/>
  <c r="O39" i="35"/>
  <c r="BC35" i="35"/>
  <c r="BC60" i="35" s="1"/>
  <c r="BA35" i="35"/>
  <c r="AY35" i="35"/>
  <c r="AW35" i="35"/>
  <c r="AU35" i="35"/>
  <c r="AS35" i="35"/>
  <c r="AQ35" i="35"/>
  <c r="AO35" i="35"/>
  <c r="AM35" i="35"/>
  <c r="AK35" i="35"/>
  <c r="AI35" i="35"/>
  <c r="AG35" i="35"/>
  <c r="AE35" i="35"/>
  <c r="AC35" i="35"/>
  <c r="AA35" i="35"/>
  <c r="Y35" i="35"/>
  <c r="W35" i="35"/>
  <c r="U35" i="35"/>
  <c r="S35" i="35"/>
  <c r="Q35" i="35"/>
  <c r="O35" i="35"/>
  <c r="M35" i="35"/>
  <c r="K35" i="35"/>
  <c r="BB35" i="35"/>
  <c r="AZ35" i="35"/>
  <c r="AX35" i="35"/>
  <c r="AV35" i="35"/>
  <c r="AT35" i="35"/>
  <c r="AR35" i="35"/>
  <c r="AP35" i="35"/>
  <c r="AN35" i="35"/>
  <c r="AL35" i="35"/>
  <c r="AJ35" i="35"/>
  <c r="AH35" i="35"/>
  <c r="AF35" i="35"/>
  <c r="AD35" i="35"/>
  <c r="AB35" i="35"/>
  <c r="Z35" i="35"/>
  <c r="X35" i="35"/>
  <c r="V35" i="35"/>
  <c r="T35" i="35"/>
  <c r="R35" i="35"/>
  <c r="P35" i="35"/>
  <c r="N35" i="35"/>
  <c r="L35" i="35"/>
  <c r="BA33" i="35"/>
  <c r="AY33" i="35"/>
  <c r="AW33" i="35"/>
  <c r="AU33" i="35"/>
  <c r="AS33" i="35"/>
  <c r="AQ33" i="35"/>
  <c r="AO33" i="35"/>
  <c r="AM33" i="35"/>
  <c r="AK33" i="35"/>
  <c r="AI33" i="35"/>
  <c r="AG33" i="35"/>
  <c r="AE33" i="35"/>
  <c r="AC33" i="35"/>
  <c r="AA33" i="35"/>
  <c r="Y33" i="35"/>
  <c r="W33" i="35"/>
  <c r="U33" i="35"/>
  <c r="S33" i="35"/>
  <c r="Q33" i="35"/>
  <c r="O33" i="35"/>
  <c r="M33" i="35"/>
  <c r="K33" i="35"/>
  <c r="I33" i="35"/>
  <c r="AZ33" i="35"/>
  <c r="AX33" i="35"/>
  <c r="AV33" i="35"/>
  <c r="AT33" i="35"/>
  <c r="AR33" i="35"/>
  <c r="AP33" i="35"/>
  <c r="AN33" i="35"/>
  <c r="AL33" i="35"/>
  <c r="AJ33" i="35"/>
  <c r="AH33" i="35"/>
  <c r="AF33" i="35"/>
  <c r="AD33" i="35"/>
  <c r="AB33" i="35"/>
  <c r="Z33" i="35"/>
  <c r="X33" i="35"/>
  <c r="V33" i="35"/>
  <c r="T33" i="35"/>
  <c r="R33" i="35"/>
  <c r="P33" i="35"/>
  <c r="N33" i="35"/>
  <c r="L33" i="35"/>
  <c r="J33" i="35"/>
  <c r="E13" i="35" l="1"/>
  <c r="E18" i="35" s="1"/>
  <c r="C9" i="35" s="1"/>
  <c r="E13" i="36"/>
  <c r="E18" i="36" s="1"/>
  <c r="C9" i="36" s="1"/>
  <c r="F13" i="35"/>
  <c r="F18" i="35" s="1"/>
  <c r="F13" i="36"/>
  <c r="F18" i="36" s="1"/>
  <c r="E19" i="36"/>
  <c r="E25" i="36" s="1"/>
  <c r="E19" i="35"/>
  <c r="E25" i="35" s="1"/>
  <c r="E26" i="35" s="1"/>
  <c r="E28" i="35" s="1"/>
  <c r="E62" i="35" s="1"/>
  <c r="F19" i="36"/>
  <c r="F25" i="36" s="1"/>
  <c r="F19" i="35"/>
  <c r="F25" i="35" s="1"/>
  <c r="F26" i="35" s="1"/>
  <c r="F28" i="35" s="1"/>
  <c r="BB60" i="36"/>
  <c r="BA60" i="35"/>
  <c r="AZ60" i="36"/>
  <c r="BD60" i="36"/>
  <c r="BA60" i="36"/>
  <c r="BC60" i="36"/>
  <c r="Y30" i="35"/>
  <c r="Q30" i="35"/>
  <c r="I30" i="35"/>
  <c r="AT30" i="35"/>
  <c r="AL30" i="35"/>
  <c r="AD30" i="35"/>
  <c r="V30" i="35"/>
  <c r="N30" i="35"/>
  <c r="F30" i="35"/>
  <c r="F60" i="35" s="1"/>
  <c r="AZ60" i="35"/>
  <c r="BB60" i="35"/>
  <c r="BD60" i="35"/>
  <c r="AO30" i="35" l="1"/>
  <c r="AW30" i="35"/>
  <c r="AG30" i="35"/>
  <c r="J30" i="35"/>
  <c r="R30" i="35"/>
  <c r="Z30" i="35"/>
  <c r="AH30" i="35"/>
  <c r="AP30" i="35"/>
  <c r="AX30" i="35"/>
  <c r="M30" i="35"/>
  <c r="U30" i="35"/>
  <c r="AC30" i="35"/>
  <c r="AK30" i="35"/>
  <c r="AS30" i="35"/>
  <c r="F26" i="36"/>
  <c r="F28" i="36" s="1"/>
  <c r="E26" i="36"/>
  <c r="F29" i="35"/>
  <c r="AY31" i="35"/>
  <c r="AY60" i="35" s="1"/>
  <c r="AU31" i="35"/>
  <c r="AQ31" i="35"/>
  <c r="AM31" i="35"/>
  <c r="AI31" i="35"/>
  <c r="AE31" i="35"/>
  <c r="AA31" i="35"/>
  <c r="W31" i="35"/>
  <c r="S31" i="35"/>
  <c r="O31" i="35"/>
  <c r="K31" i="35"/>
  <c r="G31" i="35"/>
  <c r="AV31" i="35"/>
  <c r="AR31" i="35"/>
  <c r="AN31" i="35"/>
  <c r="AJ31" i="35"/>
  <c r="AF31" i="35"/>
  <c r="AB31" i="35"/>
  <c r="X31" i="35"/>
  <c r="T31" i="35"/>
  <c r="P31" i="35"/>
  <c r="L31" i="35"/>
  <c r="H31" i="35"/>
  <c r="AW31" i="35"/>
  <c r="AW60" i="35" s="1"/>
  <c r="AS31" i="35"/>
  <c r="AS60" i="35" s="1"/>
  <c r="AO31" i="35"/>
  <c r="AO60" i="35" s="1"/>
  <c r="AK31" i="35"/>
  <c r="AK60" i="35" s="1"/>
  <c r="AG31" i="35"/>
  <c r="AG60" i="35" s="1"/>
  <c r="AC31" i="35"/>
  <c r="AC60" i="35" s="1"/>
  <c r="Y31" i="35"/>
  <c r="Y60" i="35" s="1"/>
  <c r="U31" i="35"/>
  <c r="U60" i="35" s="1"/>
  <c r="Q31" i="35"/>
  <c r="Q60" i="35" s="1"/>
  <c r="M31" i="35"/>
  <c r="M60" i="35" s="1"/>
  <c r="I31" i="35"/>
  <c r="I60" i="35" s="1"/>
  <c r="AX31" i="35"/>
  <c r="AX60" i="35" s="1"/>
  <c r="AT31" i="35"/>
  <c r="AT60" i="35" s="1"/>
  <c r="AP31" i="35"/>
  <c r="AP60" i="35" s="1"/>
  <c r="AL31" i="35"/>
  <c r="AL60" i="35" s="1"/>
  <c r="AH31" i="35"/>
  <c r="AH60" i="35" s="1"/>
  <c r="AD31" i="35"/>
  <c r="AD60" i="35" s="1"/>
  <c r="Z31" i="35"/>
  <c r="Z60" i="35" s="1"/>
  <c r="V31" i="35"/>
  <c r="V60" i="35" s="1"/>
  <c r="R31" i="35"/>
  <c r="R60" i="35" s="1"/>
  <c r="N31" i="35"/>
  <c r="N60" i="35" s="1"/>
  <c r="J31" i="35"/>
  <c r="J60" i="35" s="1"/>
  <c r="E29" i="35"/>
  <c r="H30" i="35"/>
  <c r="H60" i="35" s="1"/>
  <c r="L30" i="35"/>
  <c r="L60" i="35" s="1"/>
  <c r="P30" i="35"/>
  <c r="P60" i="35" s="1"/>
  <c r="T30" i="35"/>
  <c r="T60" i="35" s="1"/>
  <c r="X30" i="35"/>
  <c r="X60" i="35" s="1"/>
  <c r="AB30" i="35"/>
  <c r="AB60" i="35" s="1"/>
  <c r="AF30" i="35"/>
  <c r="AF60" i="35" s="1"/>
  <c r="AJ30" i="35"/>
  <c r="AJ60" i="35" s="1"/>
  <c r="AN30" i="35"/>
  <c r="AN60" i="35" s="1"/>
  <c r="AR30" i="35"/>
  <c r="AR60" i="35" s="1"/>
  <c r="AV30" i="35"/>
  <c r="AV60" i="35" s="1"/>
  <c r="G30" i="35"/>
  <c r="G60" i="35" s="1"/>
  <c r="K30" i="35"/>
  <c r="K60" i="35" s="1"/>
  <c r="O30" i="35"/>
  <c r="O60" i="35" s="1"/>
  <c r="S30" i="35"/>
  <c r="S60" i="35" s="1"/>
  <c r="W30" i="35"/>
  <c r="W60" i="35" s="1"/>
  <c r="AA30" i="35"/>
  <c r="AA60" i="35" s="1"/>
  <c r="AE30" i="35"/>
  <c r="AE60" i="35" s="1"/>
  <c r="AI30" i="35"/>
  <c r="AI60" i="35" s="1"/>
  <c r="AM30" i="35"/>
  <c r="AM60" i="35" s="1"/>
  <c r="AQ30" i="35"/>
  <c r="AQ60" i="35" s="1"/>
  <c r="AU30" i="35"/>
  <c r="AU60" i="35" s="1"/>
  <c r="F29" i="36"/>
  <c r="AY31" i="36"/>
  <c r="AY60" i="36" s="1"/>
  <c r="AU31" i="36"/>
  <c r="AQ31" i="36"/>
  <c r="AM31" i="36"/>
  <c r="AI31" i="36"/>
  <c r="AE31" i="36"/>
  <c r="AA31" i="36"/>
  <c r="W31" i="36"/>
  <c r="S31" i="36"/>
  <c r="O31" i="36"/>
  <c r="K31" i="36"/>
  <c r="G31" i="36"/>
  <c r="AV31" i="36"/>
  <c r="AR31" i="36"/>
  <c r="AN31" i="36"/>
  <c r="AJ31" i="36"/>
  <c r="AF31" i="36"/>
  <c r="AB31" i="36"/>
  <c r="X31" i="36"/>
  <c r="T31" i="36"/>
  <c r="P31" i="36"/>
  <c r="L31" i="36"/>
  <c r="H31" i="36"/>
  <c r="AW31" i="36"/>
  <c r="AS31" i="36"/>
  <c r="AO31" i="36"/>
  <c r="AK31" i="36"/>
  <c r="AG31" i="36"/>
  <c r="AC31" i="36"/>
  <c r="Y31" i="36"/>
  <c r="U31" i="36"/>
  <c r="Q31" i="36"/>
  <c r="M31" i="36"/>
  <c r="I31" i="36"/>
  <c r="AX31" i="36"/>
  <c r="AT31" i="36"/>
  <c r="AP31" i="36"/>
  <c r="AL31" i="36"/>
  <c r="AH31" i="36"/>
  <c r="AD31" i="36"/>
  <c r="Z31" i="36"/>
  <c r="V31" i="36"/>
  <c r="R31" i="36"/>
  <c r="N31" i="36"/>
  <c r="J31" i="36"/>
  <c r="E63" i="35"/>
  <c r="E64" i="35" s="1"/>
  <c r="E77" i="35" s="1"/>
  <c r="E80" i="35" s="1"/>
  <c r="E81" i="35" s="1"/>
  <c r="F61" i="35"/>
  <c r="F62" i="35" s="1"/>
  <c r="G61" i="35" s="1"/>
  <c r="E28" i="36" l="1"/>
  <c r="E29" i="36" s="1"/>
  <c r="G62" i="35"/>
  <c r="H61" i="35" s="1"/>
  <c r="F63" i="35"/>
  <c r="F64" i="35" s="1"/>
  <c r="F77" i="35" s="1"/>
  <c r="F80" i="35" s="1"/>
  <c r="F81" i="35" s="1"/>
  <c r="AW30" i="36" l="1"/>
  <c r="AW60" i="36" s="1"/>
  <c r="E62" i="36"/>
  <c r="AI30" i="36"/>
  <c r="AI60" i="36" s="1"/>
  <c r="S30" i="36"/>
  <c r="S60" i="36" s="1"/>
  <c r="G30" i="36"/>
  <c r="G60" i="36" s="1"/>
  <c r="AR30" i="36"/>
  <c r="AR60" i="36" s="1"/>
  <c r="AJ30" i="36"/>
  <c r="AJ60" i="36" s="1"/>
  <c r="AB30" i="36"/>
  <c r="AB60" i="36" s="1"/>
  <c r="T30" i="36"/>
  <c r="T60" i="36" s="1"/>
  <c r="L30" i="36"/>
  <c r="L60" i="36" s="1"/>
  <c r="H30" i="36"/>
  <c r="H60" i="36" s="1"/>
  <c r="AQ30" i="36"/>
  <c r="AQ60" i="36" s="1"/>
  <c r="AA30" i="36"/>
  <c r="AA60" i="36" s="1"/>
  <c r="K30" i="36"/>
  <c r="K60" i="36" s="1"/>
  <c r="AV30" i="36"/>
  <c r="AV60" i="36" s="1"/>
  <c r="AN30" i="36"/>
  <c r="AN60" i="36" s="1"/>
  <c r="AF30" i="36"/>
  <c r="AF60" i="36" s="1"/>
  <c r="X30" i="36"/>
  <c r="X60" i="36" s="1"/>
  <c r="P30" i="36"/>
  <c r="P60" i="36" s="1"/>
  <c r="J30" i="36"/>
  <c r="J60" i="36" s="1"/>
  <c r="F30" i="36"/>
  <c r="F60" i="36" s="1"/>
  <c r="W30" i="36"/>
  <c r="W60" i="36" s="1"/>
  <c r="AM30" i="36"/>
  <c r="AM60" i="36" s="1"/>
  <c r="N30" i="36"/>
  <c r="N60" i="36" s="1"/>
  <c r="V30" i="36"/>
  <c r="V60" i="36" s="1"/>
  <c r="AD30" i="36"/>
  <c r="AD60" i="36" s="1"/>
  <c r="AL30" i="36"/>
  <c r="AL60" i="36" s="1"/>
  <c r="AT30" i="36"/>
  <c r="AT60" i="36" s="1"/>
  <c r="I30" i="36"/>
  <c r="I60" i="36" s="1"/>
  <c r="Q30" i="36"/>
  <c r="Q60" i="36" s="1"/>
  <c r="Y30" i="36"/>
  <c r="Y60" i="36" s="1"/>
  <c r="AG30" i="36"/>
  <c r="AG60" i="36" s="1"/>
  <c r="AO30" i="36"/>
  <c r="AO60" i="36" s="1"/>
  <c r="O30" i="36"/>
  <c r="O60" i="36" s="1"/>
  <c r="AE30" i="36"/>
  <c r="AE60" i="36" s="1"/>
  <c r="AU30" i="36"/>
  <c r="AU60" i="36" s="1"/>
  <c r="R30" i="36"/>
  <c r="R60" i="36" s="1"/>
  <c r="Z30" i="36"/>
  <c r="Z60" i="36" s="1"/>
  <c r="AH30" i="36"/>
  <c r="AH60" i="36" s="1"/>
  <c r="AP30" i="36"/>
  <c r="AP60" i="36" s="1"/>
  <c r="AX30" i="36"/>
  <c r="AX60" i="36" s="1"/>
  <c r="M30" i="36"/>
  <c r="M60" i="36" s="1"/>
  <c r="U30" i="36"/>
  <c r="U60" i="36" s="1"/>
  <c r="AC30" i="36"/>
  <c r="AC60" i="36" s="1"/>
  <c r="AK30" i="36"/>
  <c r="AK60" i="36" s="1"/>
  <c r="AS30" i="36"/>
  <c r="AS60" i="36" s="1"/>
  <c r="G63" i="35"/>
  <c r="G64" i="35" s="1"/>
  <c r="G77" i="35" s="1"/>
  <c r="G80" i="35" s="1"/>
  <c r="G81" i="35" s="1"/>
  <c r="H62" i="35"/>
  <c r="I61" i="35" s="1"/>
  <c r="F61" i="36" l="1"/>
  <c r="E63" i="36"/>
  <c r="E64" i="36" s="1"/>
  <c r="E77" i="36" s="1"/>
  <c r="E80" i="36" s="1"/>
  <c r="E81" i="36" s="1"/>
  <c r="H63" i="35"/>
  <c r="H64" i="35" s="1"/>
  <c r="H77" i="35" s="1"/>
  <c r="H80" i="35" s="1"/>
  <c r="H81" i="35" s="1"/>
  <c r="I62" i="35"/>
  <c r="J61" i="35" s="1"/>
  <c r="F62" i="36" l="1"/>
  <c r="G61" i="36" s="1"/>
  <c r="I63" i="35"/>
  <c r="I64" i="35" s="1"/>
  <c r="I77" i="35" s="1"/>
  <c r="I80" i="35" s="1"/>
  <c r="I81" i="35" s="1"/>
  <c r="J62" i="35"/>
  <c r="K61" i="35" s="1"/>
  <c r="G62" i="36" l="1"/>
  <c r="H61" i="36" s="1"/>
  <c r="F63" i="36"/>
  <c r="F64" i="36" s="1"/>
  <c r="F77" i="36" s="1"/>
  <c r="F80" i="36" s="1"/>
  <c r="F81" i="36" s="1"/>
  <c r="J63" i="35"/>
  <c r="J64" i="35" s="1"/>
  <c r="J77" i="35" s="1"/>
  <c r="J80" i="35" s="1"/>
  <c r="J81" i="35" s="1"/>
  <c r="K62" i="35"/>
  <c r="L61" i="35" s="1"/>
  <c r="G63" i="36" l="1"/>
  <c r="G64" i="36" s="1"/>
  <c r="G77" i="36" s="1"/>
  <c r="G80" i="36" s="1"/>
  <c r="G81" i="36" s="1"/>
  <c r="H62" i="36"/>
  <c r="I61" i="36" s="1"/>
  <c r="K63" i="35"/>
  <c r="K64" i="35" s="1"/>
  <c r="K77" i="35" s="1"/>
  <c r="K80" i="35" s="1"/>
  <c r="K81" i="35" s="1"/>
  <c r="L62" i="35"/>
  <c r="M61" i="35" s="1"/>
  <c r="I62" i="36" l="1"/>
  <c r="J61" i="36" s="1"/>
  <c r="H63" i="36"/>
  <c r="H64" i="36" s="1"/>
  <c r="H77" i="36" s="1"/>
  <c r="H80" i="36" s="1"/>
  <c r="H81" i="36" s="1"/>
  <c r="L63" i="35"/>
  <c r="L64" i="35" s="1"/>
  <c r="L77" i="35" s="1"/>
  <c r="L80" i="35" s="1"/>
  <c r="L81" i="35" s="1"/>
  <c r="M62" i="35"/>
  <c r="N61" i="35" s="1"/>
  <c r="I63" i="36" l="1"/>
  <c r="I64" i="36" s="1"/>
  <c r="I77" i="36" s="1"/>
  <c r="I80" i="36" s="1"/>
  <c r="I81" i="36" s="1"/>
  <c r="J62" i="36"/>
  <c r="K61" i="36" s="1"/>
  <c r="J63" i="36"/>
  <c r="J64" i="36" s="1"/>
  <c r="J77" i="36" s="1"/>
  <c r="J80" i="36" s="1"/>
  <c r="M63" i="35"/>
  <c r="M64" i="35" s="1"/>
  <c r="M77" i="35" s="1"/>
  <c r="M80" i="35" s="1"/>
  <c r="M81" i="35" s="1"/>
  <c r="N62" i="35"/>
  <c r="O61" i="35" s="1"/>
  <c r="K62" i="36" l="1"/>
  <c r="L61" i="36" s="1"/>
  <c r="K63" i="36"/>
  <c r="K64" i="36" s="1"/>
  <c r="K77" i="36" s="1"/>
  <c r="K80" i="36" s="1"/>
  <c r="K81" i="36" s="1"/>
  <c r="J81" i="36"/>
  <c r="O62" i="35"/>
  <c r="P61" i="35" s="1"/>
  <c r="N63" i="35"/>
  <c r="N64" i="35" s="1"/>
  <c r="N77" i="35" s="1"/>
  <c r="N80" i="35" s="1"/>
  <c r="N81" i="35" s="1"/>
  <c r="L62" i="36" l="1"/>
  <c r="M61" i="36" s="1"/>
  <c r="L63" i="36"/>
  <c r="L64" i="36" s="1"/>
  <c r="L77" i="36" s="1"/>
  <c r="L80" i="36" s="1"/>
  <c r="L81" i="36" s="1"/>
  <c r="O63" i="35"/>
  <c r="O64" i="35" s="1"/>
  <c r="O77" i="35" s="1"/>
  <c r="O80" i="35" s="1"/>
  <c r="O81" i="35" s="1"/>
  <c r="P62" i="35"/>
  <c r="Q61" i="35" s="1"/>
  <c r="M62" i="36" l="1"/>
  <c r="N61" i="36" s="1"/>
  <c r="M63" i="36"/>
  <c r="M64" i="36" s="1"/>
  <c r="M77" i="36" s="1"/>
  <c r="M80" i="36" s="1"/>
  <c r="M81" i="36" s="1"/>
  <c r="Q62" i="35"/>
  <c r="R61" i="35" s="1"/>
  <c r="P63" i="35"/>
  <c r="P64" i="35" s="1"/>
  <c r="P77" i="35" s="1"/>
  <c r="P80" i="35" s="1"/>
  <c r="P81" i="35" s="1"/>
  <c r="N62" i="36" l="1"/>
  <c r="O61" i="36" s="1"/>
  <c r="N63" i="36"/>
  <c r="N64" i="36" s="1"/>
  <c r="N77" i="36" s="1"/>
  <c r="N80" i="36" s="1"/>
  <c r="N81" i="36" s="1"/>
  <c r="Q63" i="35"/>
  <c r="Q64" i="35" s="1"/>
  <c r="Q77" i="35" s="1"/>
  <c r="Q80" i="35" s="1"/>
  <c r="Q81" i="35" s="1"/>
  <c r="R62" i="35"/>
  <c r="S61" i="35" s="1"/>
  <c r="C29" i="29"/>
  <c r="C28" i="29"/>
  <c r="O62" i="36" l="1"/>
  <c r="P61" i="36" s="1"/>
  <c r="R63" i="35"/>
  <c r="R64" i="35" s="1"/>
  <c r="R77" i="35" s="1"/>
  <c r="R80" i="35" s="1"/>
  <c r="R81" i="35" s="1"/>
  <c r="S62" i="35"/>
  <c r="T61" i="35"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P62" i="36" l="1"/>
  <c r="Q61" i="36" s="1"/>
  <c r="O63" i="36"/>
  <c r="O64" i="36" s="1"/>
  <c r="O77" i="36" s="1"/>
  <c r="O80" i="36" s="1"/>
  <c r="O81" i="36" s="1"/>
  <c r="T62" i="35"/>
  <c r="U61" i="35" s="1"/>
  <c r="S63" i="35"/>
  <c r="S64" i="35" s="1"/>
  <c r="S77" i="35" s="1"/>
  <c r="S80" i="35" s="1"/>
  <c r="S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L26" i="31" s="1"/>
  <c r="K18" i="31"/>
  <c r="K26" i="31" s="1"/>
  <c r="J18" i="31"/>
  <c r="J26" i="31" s="1"/>
  <c r="I18" i="31"/>
  <c r="I26" i="31" s="1"/>
  <c r="H18" i="31"/>
  <c r="H26" i="31" s="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Q62" i="36" l="1"/>
  <c r="R61" i="36" s="1"/>
  <c r="P63" i="36"/>
  <c r="P64" i="36" s="1"/>
  <c r="P77" i="36" s="1"/>
  <c r="P80" i="36" s="1"/>
  <c r="P81" i="36" s="1"/>
  <c r="F26" i="31"/>
  <c r="T63" i="35"/>
  <c r="T64" i="35" s="1"/>
  <c r="T77" i="35" s="1"/>
  <c r="T80" i="35" s="1"/>
  <c r="T81" i="35" s="1"/>
  <c r="U62" i="35"/>
  <c r="V61" i="35" s="1"/>
  <c r="G26"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U63" i="35" l="1"/>
  <c r="U64" i="35" s="1"/>
  <c r="U77" i="35" s="1"/>
  <c r="U80" i="35" s="1"/>
  <c r="U81" i="35" s="1"/>
  <c r="Q63" i="36"/>
  <c r="Q64" i="36" s="1"/>
  <c r="Q77" i="36" s="1"/>
  <c r="Q80" i="36" s="1"/>
  <c r="Q81" i="36" s="1"/>
  <c r="R62" i="36"/>
  <c r="S61" i="36" s="1"/>
  <c r="C4" i="35"/>
  <c r="G30" i="29" s="1"/>
  <c r="V62" i="35"/>
  <c r="W6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R63" i="36" l="1"/>
  <c r="R64" i="36" s="1"/>
  <c r="R77" i="36" s="1"/>
  <c r="R80" i="36" s="1"/>
  <c r="R81" i="36" s="1"/>
  <c r="S62" i="36"/>
  <c r="T61" i="36" s="1"/>
  <c r="S63" i="36"/>
  <c r="S64" i="36" s="1"/>
  <c r="S77" i="36" s="1"/>
  <c r="S80" i="36" s="1"/>
  <c r="S81" i="36" s="1"/>
  <c r="W62" i="35"/>
  <c r="X61" i="35" s="1"/>
  <c r="V63" i="35"/>
  <c r="V64" i="35" s="1"/>
  <c r="V77" i="35" s="1"/>
  <c r="V80" i="35" s="1"/>
  <c r="V81" i="35"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T62" i="36" l="1"/>
  <c r="U61" i="36" s="1"/>
  <c r="T63" i="36"/>
  <c r="T64" i="36" s="1"/>
  <c r="T77" i="36" s="1"/>
  <c r="T80" i="36" s="1"/>
  <c r="T81" i="36" s="1"/>
  <c r="C4" i="36" s="1"/>
  <c r="G31" i="29" s="1"/>
  <c r="W63" i="35"/>
  <c r="W64" i="35" s="1"/>
  <c r="W77" i="35" s="1"/>
  <c r="W80" i="35" s="1"/>
  <c r="W81" i="35" s="1"/>
  <c r="X62" i="35"/>
  <c r="Y61" i="35"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U62" i="36" l="1"/>
  <c r="V61" i="36" s="1"/>
  <c r="U63" i="36"/>
  <c r="U64" i="36" s="1"/>
  <c r="U77" i="36" s="1"/>
  <c r="U80" i="36" s="1"/>
  <c r="U81" i="36" s="1"/>
  <c r="Y62" i="35"/>
  <c r="Z61" i="35" s="1"/>
  <c r="X63" i="35"/>
  <c r="X64" i="35" s="1"/>
  <c r="X77" i="35" s="1"/>
  <c r="X80" i="35" s="1"/>
  <c r="X81" i="35" s="1"/>
  <c r="D43" i="20"/>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B14" i="10"/>
  <c r="BB69" i="31"/>
  <c r="BB66" i="31"/>
  <c r="AZ14" i="10"/>
  <c r="AZ69" i="31"/>
  <c r="AZ66" i="3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V62" i="36" l="1"/>
  <c r="W61" i="36" s="1"/>
  <c r="V63" i="36"/>
  <c r="V64" i="36" s="1"/>
  <c r="V77" i="36" s="1"/>
  <c r="V80" i="36" s="1"/>
  <c r="V81" i="36" s="1"/>
  <c r="Y63" i="35"/>
  <c r="Y64" i="35" s="1"/>
  <c r="Y77" i="35" s="1"/>
  <c r="Y80" i="35" s="1"/>
  <c r="Y81" i="35" s="1"/>
  <c r="AN76" i="31"/>
  <c r="AR76" i="31"/>
  <c r="AV76" i="31"/>
  <c r="AZ76" i="31"/>
  <c r="BD76" i="31"/>
  <c r="E76" i="31"/>
  <c r="E77" i="31" s="1"/>
  <c r="E80" i="31" s="1"/>
  <c r="E81" i="31" s="1"/>
  <c r="AO76" i="31"/>
  <c r="AS76" i="31"/>
  <c r="AW76" i="31"/>
  <c r="Z62" i="35"/>
  <c r="AA61" i="35"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W62" i="36" l="1"/>
  <c r="X61" i="36" s="1"/>
  <c r="W63" i="36"/>
  <c r="W64" i="36" s="1"/>
  <c r="W77" i="36" s="1"/>
  <c r="W80" i="36" s="1"/>
  <c r="W81" i="36" s="1"/>
  <c r="AA62" i="35"/>
  <c r="AB61" i="35" s="1"/>
  <c r="Z63" i="35"/>
  <c r="Z64" i="35" s="1"/>
  <c r="Z77" i="35" s="1"/>
  <c r="Z80" i="35" s="1"/>
  <c r="Z81" i="35"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X62" i="36" l="1"/>
  <c r="Y61" i="36" s="1"/>
  <c r="AA63" i="35"/>
  <c r="AA64" i="35" s="1"/>
  <c r="AA77" i="35" s="1"/>
  <c r="AA80" i="35" s="1"/>
  <c r="AA81" i="35" s="1"/>
  <c r="AB62" i="35"/>
  <c r="AC61" i="35" s="1"/>
  <c r="H81" i="31"/>
  <c r="D46" i="20"/>
  <c r="M12" i="20"/>
  <c r="K63" i="31"/>
  <c r="K64" i="31" s="1"/>
  <c r="I87" i="31"/>
  <c r="I66" i="31" s="1"/>
  <c r="I76" i="31" s="1"/>
  <c r="I77" i="31" s="1"/>
  <c r="I80" i="31" s="1"/>
  <c r="I81" i="31" s="1"/>
  <c r="I30" i="10"/>
  <c r="I14" i="10" s="1"/>
  <c r="I24" i="10" s="1"/>
  <c r="L62" i="31"/>
  <c r="M61" i="31" s="1"/>
  <c r="Y62" i="36" l="1"/>
  <c r="Z61" i="36" s="1"/>
  <c r="X63" i="36"/>
  <c r="X64" i="36" s="1"/>
  <c r="X77" i="36" s="1"/>
  <c r="X80" i="36" s="1"/>
  <c r="X81" i="36" s="1"/>
  <c r="AB63" i="35"/>
  <c r="AB64" i="35" s="1"/>
  <c r="AB77" i="35" s="1"/>
  <c r="AB80" i="35" s="1"/>
  <c r="AB81" i="35" s="1"/>
  <c r="C5" i="35" s="1"/>
  <c r="H30" i="29" s="1"/>
  <c r="AC62" i="35"/>
  <c r="AD61" i="35" s="1"/>
  <c r="D47" i="20"/>
  <c r="N12" i="20"/>
  <c r="J30" i="10"/>
  <c r="J14" i="10" s="1"/>
  <c r="J24" i="10" s="1"/>
  <c r="J87" i="31"/>
  <c r="J66" i="31" s="1"/>
  <c r="J76" i="31" s="1"/>
  <c r="J77" i="31" s="1"/>
  <c r="J80" i="31" s="1"/>
  <c r="J81" i="31" s="1"/>
  <c r="L63" i="31"/>
  <c r="L64" i="31" s="1"/>
  <c r="M62" i="31"/>
  <c r="N61" i="31" s="1"/>
  <c r="Z62" i="36" l="1"/>
  <c r="AA61" i="36" s="1"/>
  <c r="Z63" i="36"/>
  <c r="Z64" i="36" s="1"/>
  <c r="Z77" i="36" s="1"/>
  <c r="Z80" i="36" s="1"/>
  <c r="Y63" i="36"/>
  <c r="Y64" i="36" s="1"/>
  <c r="Y77" i="36" s="1"/>
  <c r="Y80" i="36" s="1"/>
  <c r="Y81" i="36" s="1"/>
  <c r="AC63" i="35"/>
  <c r="AC64" i="35" s="1"/>
  <c r="AC77" i="35" s="1"/>
  <c r="AC80" i="35" s="1"/>
  <c r="AC81" i="35" s="1"/>
  <c r="AD62" i="35"/>
  <c r="AE61" i="35" s="1"/>
  <c r="K87" i="31"/>
  <c r="K66" i="31" s="1"/>
  <c r="K76" i="31" s="1"/>
  <c r="K77" i="31" s="1"/>
  <c r="K80" i="31" s="1"/>
  <c r="K81" i="31" s="1"/>
  <c r="K30" i="10"/>
  <c r="K14" i="10" s="1"/>
  <c r="K24" i="10" s="1"/>
  <c r="D48" i="20"/>
  <c r="O12" i="20"/>
  <c r="M63" i="31"/>
  <c r="M64" i="31" s="1"/>
  <c r="N62" i="31"/>
  <c r="O61" i="31" s="1"/>
  <c r="Z81" i="36" l="1"/>
  <c r="AA62" i="36"/>
  <c r="AB61" i="36" s="1"/>
  <c r="AA63" i="36"/>
  <c r="AA64" i="36" s="1"/>
  <c r="AA77" i="36" s="1"/>
  <c r="AA80" i="36" s="1"/>
  <c r="AA81" i="36" s="1"/>
  <c r="AE62" i="35"/>
  <c r="AF61" i="35" s="1"/>
  <c r="AD63" i="35"/>
  <c r="AD64" i="35" s="1"/>
  <c r="AD77" i="35" s="1"/>
  <c r="AD80" i="35" s="1"/>
  <c r="AD81" i="35" s="1"/>
  <c r="D49" i="20"/>
  <c r="P12" i="20"/>
  <c r="L30" i="10"/>
  <c r="L14" i="10" s="1"/>
  <c r="L24" i="10" s="1"/>
  <c r="L87" i="31"/>
  <c r="L66" i="31" s="1"/>
  <c r="L76" i="31" s="1"/>
  <c r="L77" i="31" s="1"/>
  <c r="L80" i="31" s="1"/>
  <c r="L81" i="31" s="1"/>
  <c r="O62" i="31"/>
  <c r="P61" i="31" s="1"/>
  <c r="N63" i="31"/>
  <c r="N64" i="31" s="1"/>
  <c r="AB62" i="36" l="1"/>
  <c r="AC61" i="36" s="1"/>
  <c r="AE63" i="35"/>
  <c r="AE64" i="35" s="1"/>
  <c r="AE77" i="35" s="1"/>
  <c r="AE80" i="35" s="1"/>
  <c r="AE81" i="35" s="1"/>
  <c r="AF62" i="35"/>
  <c r="AG61" i="35" s="1"/>
  <c r="D50" i="20"/>
  <c r="Q12" i="20"/>
  <c r="M87" i="31"/>
  <c r="M66" i="31" s="1"/>
  <c r="M76" i="31" s="1"/>
  <c r="M77" i="31" s="1"/>
  <c r="M80" i="31" s="1"/>
  <c r="M81" i="31" s="1"/>
  <c r="M30" i="10"/>
  <c r="M14" i="10" s="1"/>
  <c r="M24" i="10" s="1"/>
  <c r="P62" i="31"/>
  <c r="Q61" i="31" s="1"/>
  <c r="O63" i="31"/>
  <c r="O64" i="31" s="1"/>
  <c r="AB63" i="36" l="1"/>
  <c r="AB64" i="36" s="1"/>
  <c r="AB77" i="36" s="1"/>
  <c r="AB80" i="36" s="1"/>
  <c r="AB81" i="36" s="1"/>
  <c r="C5" i="36" s="1"/>
  <c r="H31" i="29" s="1"/>
  <c r="AC62" i="36"/>
  <c r="AD61" i="36" s="1"/>
  <c r="AC63" i="36"/>
  <c r="AC64" i="36" s="1"/>
  <c r="AC77" i="36" s="1"/>
  <c r="AC80" i="36" s="1"/>
  <c r="AC81" i="36" s="1"/>
  <c r="AF63" i="35"/>
  <c r="AF64" i="35" s="1"/>
  <c r="AF77" i="35" s="1"/>
  <c r="AF80" i="35" s="1"/>
  <c r="AF81" i="35" s="1"/>
  <c r="AG62" i="35"/>
  <c r="AH61" i="35" s="1"/>
  <c r="R12" i="20"/>
  <c r="D51" i="20"/>
  <c r="N30" i="10"/>
  <c r="N14" i="10" s="1"/>
  <c r="N24" i="10" s="1"/>
  <c r="N87" i="31"/>
  <c r="N66" i="31" s="1"/>
  <c r="N76" i="31" s="1"/>
  <c r="N77" i="31" s="1"/>
  <c r="N80" i="31" s="1"/>
  <c r="N81" i="31" s="1"/>
  <c r="Q62" i="31"/>
  <c r="R61" i="31" s="1"/>
  <c r="P63" i="31"/>
  <c r="P64" i="31" s="1"/>
  <c r="AD62" i="36" l="1"/>
  <c r="AE61" i="36" s="1"/>
  <c r="AG63" i="35"/>
  <c r="AG64" i="35" s="1"/>
  <c r="AG77" i="35" s="1"/>
  <c r="AG80" i="35" s="1"/>
  <c r="AG81" i="35" s="1"/>
  <c r="AH62" i="35"/>
  <c r="AI61" i="35" s="1"/>
  <c r="O87" i="31"/>
  <c r="O66" i="31" s="1"/>
  <c r="O76" i="31" s="1"/>
  <c r="O77" i="31" s="1"/>
  <c r="O80" i="31" s="1"/>
  <c r="O81" i="31" s="1"/>
  <c r="O30" i="10"/>
  <c r="O14" i="10" s="1"/>
  <c r="O24" i="10" s="1"/>
  <c r="D52" i="20"/>
  <c r="S12" i="20"/>
  <c r="R62" i="31"/>
  <c r="S61" i="31" s="1"/>
  <c r="Q63" i="31"/>
  <c r="Q64" i="31" s="1"/>
  <c r="AD63" i="36" l="1"/>
  <c r="AD64" i="36" s="1"/>
  <c r="AD77" i="36" s="1"/>
  <c r="AD80" i="36" s="1"/>
  <c r="AD81" i="36" s="1"/>
  <c r="AE62" i="36"/>
  <c r="AF61" i="36" s="1"/>
  <c r="AE63" i="36"/>
  <c r="AE64" i="36" s="1"/>
  <c r="AE77" i="36" s="1"/>
  <c r="AE80" i="36" s="1"/>
  <c r="AI62" i="35"/>
  <c r="AJ61" i="35" s="1"/>
  <c r="AH63" i="35"/>
  <c r="AH64" i="35" s="1"/>
  <c r="AH77" i="35" s="1"/>
  <c r="AH80" i="35" s="1"/>
  <c r="AH81" i="35" s="1"/>
  <c r="P30" i="10"/>
  <c r="P14" i="10" s="1"/>
  <c r="P24" i="10" s="1"/>
  <c r="P87" i="31"/>
  <c r="P66" i="31" s="1"/>
  <c r="P76" i="31" s="1"/>
  <c r="P77" i="31" s="1"/>
  <c r="P80" i="31" s="1"/>
  <c r="P81" i="31" s="1"/>
  <c r="D53" i="20"/>
  <c r="T12" i="20"/>
  <c r="S62" i="31"/>
  <c r="T61" i="31" s="1"/>
  <c r="R63" i="31"/>
  <c r="R64" i="31" s="1"/>
  <c r="AF62" i="36" l="1"/>
  <c r="AG61" i="36" s="1"/>
  <c r="AF63" i="36"/>
  <c r="AF64" i="36" s="1"/>
  <c r="AF77" i="36" s="1"/>
  <c r="AF80" i="36" s="1"/>
  <c r="AF81" i="36" s="1"/>
  <c r="AE81" i="36"/>
  <c r="AI63" i="35"/>
  <c r="AI64" i="35" s="1"/>
  <c r="AI77" i="35" s="1"/>
  <c r="AI80" i="35" s="1"/>
  <c r="AI81" i="35" s="1"/>
  <c r="AJ62" i="35"/>
  <c r="AK61" i="35" s="1"/>
  <c r="Q87" i="31"/>
  <c r="Q66" i="31" s="1"/>
  <c r="Q76" i="31" s="1"/>
  <c r="Q77" i="31" s="1"/>
  <c r="Q80" i="31" s="1"/>
  <c r="Q81" i="31" s="1"/>
  <c r="Q30" i="10"/>
  <c r="Q14" i="10" s="1"/>
  <c r="Q24" i="10" s="1"/>
  <c r="D54" i="20"/>
  <c r="U12" i="20"/>
  <c r="T62" i="31"/>
  <c r="U61" i="31" s="1"/>
  <c r="S63" i="31"/>
  <c r="S64" i="31" s="1"/>
  <c r="AG62" i="36" l="1"/>
  <c r="AH61" i="36" s="1"/>
  <c r="AJ63" i="35"/>
  <c r="AJ64" i="35" s="1"/>
  <c r="AJ77" i="35" s="1"/>
  <c r="AJ80" i="35" s="1"/>
  <c r="AJ81" i="35" s="1"/>
  <c r="C6" i="35" s="1"/>
  <c r="I30" i="29" s="1"/>
  <c r="AK62" i="35"/>
  <c r="AL61" i="35" s="1"/>
  <c r="R30" i="10"/>
  <c r="R14" i="10" s="1"/>
  <c r="R24" i="10" s="1"/>
  <c r="R87" i="31"/>
  <c r="R66" i="31" s="1"/>
  <c r="R76" i="31" s="1"/>
  <c r="R77" i="31" s="1"/>
  <c r="R80" i="31" s="1"/>
  <c r="R81" i="31" s="1"/>
  <c r="D55" i="20"/>
  <c r="V12" i="20"/>
  <c r="U62" i="31"/>
  <c r="V61" i="31" s="1"/>
  <c r="T63" i="31"/>
  <c r="T64" i="31" s="1"/>
  <c r="AH62" i="36" l="1"/>
  <c r="AI61" i="36" s="1"/>
  <c r="AG63" i="36"/>
  <c r="AG64" i="36" s="1"/>
  <c r="AG77" i="36" s="1"/>
  <c r="AG80" i="36" s="1"/>
  <c r="AG81" i="36" s="1"/>
  <c r="AK63" i="35"/>
  <c r="AK64" i="35" s="1"/>
  <c r="AK77" i="35" s="1"/>
  <c r="AK80" i="35" s="1"/>
  <c r="AK81" i="35" s="1"/>
  <c r="AL62" i="35"/>
  <c r="AM61" i="35" s="1"/>
  <c r="S87" i="31"/>
  <c r="S66" i="31" s="1"/>
  <c r="S76" i="31" s="1"/>
  <c r="S77" i="31" s="1"/>
  <c r="S80" i="31" s="1"/>
  <c r="S81" i="31" s="1"/>
  <c r="S30" i="10"/>
  <c r="S14" i="10" s="1"/>
  <c r="S24" i="10" s="1"/>
  <c r="D56" i="20"/>
  <c r="W12" i="20"/>
  <c r="V62" i="31"/>
  <c r="W61" i="31" s="1"/>
  <c r="U63" i="31"/>
  <c r="U64" i="31" s="1"/>
  <c r="AI62" i="36" l="1"/>
  <c r="AJ61" i="36" s="1"/>
  <c r="AH63" i="36"/>
  <c r="AH64" i="36" s="1"/>
  <c r="AH77" i="36" s="1"/>
  <c r="AH80" i="36" s="1"/>
  <c r="AH81" i="36" s="1"/>
  <c r="AM62" i="35"/>
  <c r="AN61" i="35" s="1"/>
  <c r="AL63" i="35"/>
  <c r="AL64" i="35" s="1"/>
  <c r="AL77" i="35" s="1"/>
  <c r="AL80" i="35" s="1"/>
  <c r="AL81" i="35" s="1"/>
  <c r="T30" i="10"/>
  <c r="T14" i="10" s="1"/>
  <c r="T24" i="10" s="1"/>
  <c r="T87" i="31"/>
  <c r="T66" i="31" s="1"/>
  <c r="T76" i="31" s="1"/>
  <c r="T77" i="31" s="1"/>
  <c r="T80" i="31" s="1"/>
  <c r="T81" i="31" s="1"/>
  <c r="D57" i="20"/>
  <c r="X12" i="20"/>
  <c r="W62" i="31"/>
  <c r="X61" i="31" s="1"/>
  <c r="V63" i="31"/>
  <c r="V64" i="31" s="1"/>
  <c r="AJ62" i="36" l="1"/>
  <c r="AK61" i="36" s="1"/>
  <c r="AJ63" i="36"/>
  <c r="AJ64" i="36" s="1"/>
  <c r="AJ77" i="36" s="1"/>
  <c r="AJ80" i="36" s="1"/>
  <c r="AI63" i="36"/>
  <c r="AI64" i="36" s="1"/>
  <c r="AI77" i="36" s="1"/>
  <c r="AI80" i="36" s="1"/>
  <c r="AI81" i="36" s="1"/>
  <c r="AM63" i="35"/>
  <c r="AM64" i="35" s="1"/>
  <c r="AM77" i="35" s="1"/>
  <c r="AM80" i="35" s="1"/>
  <c r="AM81" i="35" s="1"/>
  <c r="AN62" i="35"/>
  <c r="AO61" i="35" s="1"/>
  <c r="U87" i="31"/>
  <c r="U66" i="31" s="1"/>
  <c r="U76" i="31" s="1"/>
  <c r="U77" i="31" s="1"/>
  <c r="U80" i="31" s="1"/>
  <c r="U81" i="31" s="1"/>
  <c r="U30" i="10"/>
  <c r="U14" i="10" s="1"/>
  <c r="U24" i="10" s="1"/>
  <c r="D58" i="20"/>
  <c r="Y12" i="20"/>
  <c r="X62" i="31"/>
  <c r="Y61" i="31" s="1"/>
  <c r="W63" i="31"/>
  <c r="W64" i="31" s="1"/>
  <c r="AJ81" i="36" l="1"/>
  <c r="C6" i="36" s="1"/>
  <c r="I31" i="29" s="1"/>
  <c r="AK62" i="36"/>
  <c r="AL61" i="36" s="1"/>
  <c r="AK63" i="36"/>
  <c r="AK64" i="36" s="1"/>
  <c r="AK77" i="36" s="1"/>
  <c r="AK80" i="36" s="1"/>
  <c r="AK81" i="36" s="1"/>
  <c r="AN63" i="35"/>
  <c r="AN64" i="35" s="1"/>
  <c r="AN77" i="35" s="1"/>
  <c r="AN80" i="35" s="1"/>
  <c r="AN81" i="35" s="1"/>
  <c r="AO62" i="35"/>
  <c r="AP61" i="35" s="1"/>
  <c r="D59" i="20"/>
  <c r="Z12" i="20"/>
  <c r="V30" i="10"/>
  <c r="V14" i="10" s="1"/>
  <c r="V24" i="10" s="1"/>
  <c r="V87" i="31"/>
  <c r="V66" i="31" s="1"/>
  <c r="V76" i="31" s="1"/>
  <c r="V77" i="31" s="1"/>
  <c r="V80" i="31" s="1"/>
  <c r="V81" i="31" s="1"/>
  <c r="Y62" i="31"/>
  <c r="Z61" i="31" s="1"/>
  <c r="X63" i="31"/>
  <c r="X64" i="31" s="1"/>
  <c r="AL62" i="36" l="1"/>
  <c r="AM61" i="36" s="1"/>
  <c r="AP62" i="35"/>
  <c r="AQ61" i="35" s="1"/>
  <c r="AO63" i="35"/>
  <c r="AO64" i="35" s="1"/>
  <c r="AO77" i="35" s="1"/>
  <c r="AO80" i="35" s="1"/>
  <c r="AO81" i="35" s="1"/>
  <c r="D60" i="20"/>
  <c r="AA12" i="20"/>
  <c r="W87" i="31"/>
  <c r="W66" i="31" s="1"/>
  <c r="W76" i="31" s="1"/>
  <c r="W77" i="31" s="1"/>
  <c r="W80" i="31" s="1"/>
  <c r="W81" i="31" s="1"/>
  <c r="W30" i="10"/>
  <c r="W14" i="10" s="1"/>
  <c r="W24" i="10" s="1"/>
  <c r="Z62" i="31"/>
  <c r="AA61" i="31" s="1"/>
  <c r="Y63" i="31"/>
  <c r="Y64" i="31" s="1"/>
  <c r="AL63" i="36" l="1"/>
  <c r="AL64" i="36" s="1"/>
  <c r="AL77" i="36" s="1"/>
  <c r="AL80" i="36" s="1"/>
  <c r="AL81" i="36" s="1"/>
  <c r="AM62" i="36"/>
  <c r="AN61" i="36" s="1"/>
  <c r="AM63" i="36"/>
  <c r="AM64" i="36" s="1"/>
  <c r="AM77" i="36" s="1"/>
  <c r="AM80" i="36" s="1"/>
  <c r="AM81" i="36" s="1"/>
  <c r="AP63" i="35"/>
  <c r="AP64" i="35" s="1"/>
  <c r="AP77" i="35" s="1"/>
  <c r="AP80" i="35" s="1"/>
  <c r="AP81" i="35" s="1"/>
  <c r="AQ62" i="35"/>
  <c r="AR61" i="35" s="1"/>
  <c r="D61" i="20"/>
  <c r="AB12" i="20"/>
  <c r="X30" i="10"/>
  <c r="X14" i="10" s="1"/>
  <c r="X24" i="10" s="1"/>
  <c r="X87" i="31"/>
  <c r="X66" i="31" s="1"/>
  <c r="X76" i="31" s="1"/>
  <c r="X77" i="31" s="1"/>
  <c r="X80" i="31" s="1"/>
  <c r="X81" i="31" s="1"/>
  <c r="AA62" i="31"/>
  <c r="AB61" i="31" s="1"/>
  <c r="Z63" i="31"/>
  <c r="Z64" i="31" s="1"/>
  <c r="AN62" i="36" l="1"/>
  <c r="AO61" i="36" s="1"/>
  <c r="AQ63" i="35"/>
  <c r="AQ64" i="35" s="1"/>
  <c r="AQ77" i="35" s="1"/>
  <c r="AQ80" i="35" s="1"/>
  <c r="AQ81" i="35" s="1"/>
  <c r="AR62" i="35"/>
  <c r="AS61" i="35" s="1"/>
  <c r="D62" i="20"/>
  <c r="AC12" i="20"/>
  <c r="Y87" i="31"/>
  <c r="Y66" i="31" s="1"/>
  <c r="Y76" i="31" s="1"/>
  <c r="Y77" i="31" s="1"/>
  <c r="Y80" i="31" s="1"/>
  <c r="Y81" i="31" s="1"/>
  <c r="Y30" i="10"/>
  <c r="Y14" i="10" s="1"/>
  <c r="Y24" i="10" s="1"/>
  <c r="AB62" i="31"/>
  <c r="AC61" i="31" s="1"/>
  <c r="AA63" i="31"/>
  <c r="AA64" i="31" s="1"/>
  <c r="AN63" i="36" l="1"/>
  <c r="AN64" i="36" s="1"/>
  <c r="AN77" i="36" s="1"/>
  <c r="AN80" i="36" s="1"/>
  <c r="AN81" i="36" s="1"/>
  <c r="AO62" i="36"/>
  <c r="AP61" i="36" s="1"/>
  <c r="AO63" i="36"/>
  <c r="AO64" i="36" s="1"/>
  <c r="AO77" i="36" s="1"/>
  <c r="AO80" i="36" s="1"/>
  <c r="AS62" i="35"/>
  <c r="AT61" i="35" s="1"/>
  <c r="AR63" i="35"/>
  <c r="AR64" i="35" s="1"/>
  <c r="AR77" i="35" s="1"/>
  <c r="AR80" i="35" s="1"/>
  <c r="AR81" i="35" s="1"/>
  <c r="D63" i="20"/>
  <c r="AD12" i="20"/>
  <c r="Z30" i="10"/>
  <c r="Z14" i="10" s="1"/>
  <c r="Z24" i="10" s="1"/>
  <c r="Z87" i="31"/>
  <c r="Z66" i="31" s="1"/>
  <c r="Z76" i="31" s="1"/>
  <c r="Z77" i="31" s="1"/>
  <c r="Z80" i="31" s="1"/>
  <c r="Z81" i="31" s="1"/>
  <c r="AC62" i="31"/>
  <c r="AD61" i="31" s="1"/>
  <c r="AB63" i="31"/>
  <c r="AB64" i="31" s="1"/>
  <c r="AP62" i="36" l="1"/>
  <c r="AQ61" i="36" s="1"/>
  <c r="AO81" i="36"/>
  <c r="AS63" i="35"/>
  <c r="AS64" i="35" s="1"/>
  <c r="AS77" i="35" s="1"/>
  <c r="AS80" i="35" s="1"/>
  <c r="AS81" i="35" s="1"/>
  <c r="AT62" i="35"/>
  <c r="AU61" i="35" s="1"/>
  <c r="D64" i="20"/>
  <c r="AE12" i="20"/>
  <c r="AA87" i="31"/>
  <c r="AA66" i="31" s="1"/>
  <c r="AA76" i="31" s="1"/>
  <c r="AA77" i="31" s="1"/>
  <c r="AA80" i="31" s="1"/>
  <c r="AA81" i="31" s="1"/>
  <c r="C4" i="31" s="1"/>
  <c r="G29" i="29" s="1"/>
  <c r="AA30" i="10"/>
  <c r="AA14" i="10" s="1"/>
  <c r="AA24" i="10" s="1"/>
  <c r="AC63" i="31"/>
  <c r="AC64" i="31" s="1"/>
  <c r="AD62" i="31"/>
  <c r="AE61" i="31" s="1"/>
  <c r="AQ62" i="36" l="1"/>
  <c r="AR61" i="36" s="1"/>
  <c r="AP63" i="36"/>
  <c r="AP64" i="36" s="1"/>
  <c r="AP77" i="36" s="1"/>
  <c r="AP80" i="36" s="1"/>
  <c r="AP81" i="36" s="1"/>
  <c r="AT63" i="35"/>
  <c r="AT64" i="35" s="1"/>
  <c r="AT77" i="35" s="1"/>
  <c r="AT80" i="35" s="1"/>
  <c r="AT81" i="35" s="1"/>
  <c r="AU62" i="35"/>
  <c r="AV61" i="35" s="1"/>
  <c r="D65" i="20"/>
  <c r="AF12" i="20"/>
  <c r="AB30" i="10"/>
  <c r="AB14" i="10" s="1"/>
  <c r="AB24" i="10" s="1"/>
  <c r="AB87" i="31"/>
  <c r="AB66" i="31" s="1"/>
  <c r="AB76" i="31" s="1"/>
  <c r="AB77" i="31" s="1"/>
  <c r="AB80" i="31" s="1"/>
  <c r="AB81" i="31" s="1"/>
  <c r="AE62" i="31"/>
  <c r="AF61" i="31" s="1"/>
  <c r="AD63" i="31"/>
  <c r="AD64" i="31" s="1"/>
  <c r="AR62" i="36" l="1"/>
  <c r="AS61" i="36" s="1"/>
  <c r="AQ63" i="36"/>
  <c r="AQ64" i="36" s="1"/>
  <c r="AQ77" i="36" s="1"/>
  <c r="AQ80" i="36" s="1"/>
  <c r="AQ81" i="36" s="1"/>
  <c r="AV62" i="35"/>
  <c r="AW61" i="35" s="1"/>
  <c r="AU63" i="35"/>
  <c r="AU64" i="35" s="1"/>
  <c r="AU77" i="35" s="1"/>
  <c r="AU80" i="35" s="1"/>
  <c r="AU81" i="35" s="1"/>
  <c r="D66" i="20"/>
  <c r="AG12" i="20"/>
  <c r="AC87" i="31"/>
  <c r="AC66" i="31" s="1"/>
  <c r="AC76" i="31" s="1"/>
  <c r="AC77" i="31" s="1"/>
  <c r="AC80" i="31" s="1"/>
  <c r="AC81" i="31" s="1"/>
  <c r="AC30" i="10"/>
  <c r="AC14" i="10" s="1"/>
  <c r="AC24" i="10" s="1"/>
  <c r="AF62" i="31"/>
  <c r="AG61" i="31" s="1"/>
  <c r="AE63" i="31"/>
  <c r="AE64" i="31" s="1"/>
  <c r="AS62" i="36" l="1"/>
  <c r="AT61" i="36" s="1"/>
  <c r="AR63" i="36"/>
  <c r="AR64" i="36" s="1"/>
  <c r="AR77" i="36" s="1"/>
  <c r="AR80" i="36" s="1"/>
  <c r="AR81" i="36" s="1"/>
  <c r="AV63" i="35"/>
  <c r="AV64" i="35" s="1"/>
  <c r="AV77" i="35" s="1"/>
  <c r="AV80" i="35" s="1"/>
  <c r="AV81" i="35" s="1"/>
  <c r="AW62" i="35"/>
  <c r="AX61" i="35" s="1"/>
  <c r="D67" i="20"/>
  <c r="AH12" i="20"/>
  <c r="AD30" i="10"/>
  <c r="AD14" i="10" s="1"/>
  <c r="AD24" i="10" s="1"/>
  <c r="AD87" i="31"/>
  <c r="AD66" i="31" s="1"/>
  <c r="AD76" i="31" s="1"/>
  <c r="AD77" i="31" s="1"/>
  <c r="AD80" i="31" s="1"/>
  <c r="AD81" i="31" s="1"/>
  <c r="AG62" i="31"/>
  <c r="AH61" i="31" s="1"/>
  <c r="AF63" i="31"/>
  <c r="AF64" i="31" s="1"/>
  <c r="AS63" i="36" l="1"/>
  <c r="AS64" i="36" s="1"/>
  <c r="AS77" i="36" s="1"/>
  <c r="AS80" i="36" s="1"/>
  <c r="AS81" i="36" s="1"/>
  <c r="AT62" i="36"/>
  <c r="AU61" i="36" s="1"/>
  <c r="AT63" i="36"/>
  <c r="AT64" i="36" s="1"/>
  <c r="AT77" i="36" s="1"/>
  <c r="AT80" i="36" s="1"/>
  <c r="AT81" i="36" s="1"/>
  <c r="AW63" i="35"/>
  <c r="AW64" i="35" s="1"/>
  <c r="AW77" i="35" s="1"/>
  <c r="AW80" i="35" s="1"/>
  <c r="AW81" i="35" s="1"/>
  <c r="C7" i="35" s="1"/>
  <c r="J30" i="29" s="1"/>
  <c r="AX62" i="35"/>
  <c r="AY61" i="35" s="1"/>
  <c r="D68" i="20"/>
  <c r="AI12" i="20"/>
  <c r="AE87" i="31"/>
  <c r="AE66" i="31" s="1"/>
  <c r="AE76" i="31" s="1"/>
  <c r="AE77" i="31" s="1"/>
  <c r="AE80" i="31" s="1"/>
  <c r="AE81" i="31" s="1"/>
  <c r="AE30" i="10"/>
  <c r="AE14" i="10" s="1"/>
  <c r="AE24" i="10" s="1"/>
  <c r="AH62" i="31"/>
  <c r="AI61" i="31" s="1"/>
  <c r="AG63" i="31"/>
  <c r="AG64" i="31" s="1"/>
  <c r="AU62" i="36" l="1"/>
  <c r="AV61" i="36" s="1"/>
  <c r="AX63" i="35"/>
  <c r="AX64" i="35" s="1"/>
  <c r="AX77" i="35" s="1"/>
  <c r="AX80" i="35" s="1"/>
  <c r="AX81" i="35" s="1"/>
  <c r="AY62" i="35"/>
  <c r="AZ61" i="35" s="1"/>
  <c r="D69" i="20"/>
  <c r="AJ12" i="20"/>
  <c r="AF30" i="10"/>
  <c r="AF14" i="10" s="1"/>
  <c r="AF24" i="10" s="1"/>
  <c r="AF87" i="31"/>
  <c r="AF66" i="31" s="1"/>
  <c r="AF76" i="31" s="1"/>
  <c r="AF77" i="31" s="1"/>
  <c r="AF80" i="31" s="1"/>
  <c r="AF81" i="31" s="1"/>
  <c r="AI62" i="31"/>
  <c r="AJ61" i="31" s="1"/>
  <c r="AH63" i="31"/>
  <c r="AH64" i="31" s="1"/>
  <c r="AU63" i="36" l="1"/>
  <c r="AU64" i="36" s="1"/>
  <c r="AU77" i="36" s="1"/>
  <c r="AU80" i="36" s="1"/>
  <c r="AU81" i="36" s="1"/>
  <c r="AV62" i="36"/>
  <c r="AW61" i="36" s="1"/>
  <c r="AZ62" i="35"/>
  <c r="BA61" i="35" s="1"/>
  <c r="AY63" i="35"/>
  <c r="AY64" i="35" s="1"/>
  <c r="AY77" i="35" s="1"/>
  <c r="AY80" i="35" s="1"/>
  <c r="AY81" i="35" s="1"/>
  <c r="D70" i="20"/>
  <c r="AK12" i="20"/>
  <c r="AG87" i="31"/>
  <c r="AG66" i="31" s="1"/>
  <c r="AG76" i="31" s="1"/>
  <c r="AG77" i="31" s="1"/>
  <c r="AG80" i="31" s="1"/>
  <c r="AG81" i="31" s="1"/>
  <c r="AG30" i="10"/>
  <c r="AG14" i="10" s="1"/>
  <c r="AG24" i="10" s="1"/>
  <c r="AJ62" i="31"/>
  <c r="AK61" i="31" s="1"/>
  <c r="AI63" i="31"/>
  <c r="AI64" i="31" s="1"/>
  <c r="AZ63" i="35" l="1"/>
  <c r="AZ64" i="35" s="1"/>
  <c r="AZ77" i="35" s="1"/>
  <c r="AZ80" i="35" s="1"/>
  <c r="AZ81" i="35" s="1"/>
  <c r="AW62" i="36"/>
  <c r="AX61" i="36" s="1"/>
  <c r="AV63" i="36"/>
  <c r="AV64" i="36" s="1"/>
  <c r="AV77" i="36" s="1"/>
  <c r="AV80" i="36" s="1"/>
  <c r="AV81" i="36" s="1"/>
  <c r="BA62" i="35"/>
  <c r="BB61" i="35" s="1"/>
  <c r="D71" i="20"/>
  <c r="AL12" i="20"/>
  <c r="AH30" i="10"/>
  <c r="AH14" i="10" s="1"/>
  <c r="AH24" i="10" s="1"/>
  <c r="AH87" i="31"/>
  <c r="AH66" i="31" s="1"/>
  <c r="AH76" i="31" s="1"/>
  <c r="AH77" i="31" s="1"/>
  <c r="AH80" i="31" s="1"/>
  <c r="AH81" i="31" s="1"/>
  <c r="AK62" i="31"/>
  <c r="AL61" i="31" s="1"/>
  <c r="AJ63" i="31"/>
  <c r="AJ64" i="31" s="1"/>
  <c r="AW63" i="36" l="1"/>
  <c r="AW64" i="36" s="1"/>
  <c r="AW77" i="36" s="1"/>
  <c r="AW80" i="36" s="1"/>
  <c r="AW81" i="36" s="1"/>
  <c r="C7" i="36" s="1"/>
  <c r="J31" i="29" s="1"/>
  <c r="AX62" i="36"/>
  <c r="AY61" i="36" s="1"/>
  <c r="AX63" i="36"/>
  <c r="AX64" i="36" s="1"/>
  <c r="AX77" i="36" s="1"/>
  <c r="AX80" i="36" s="1"/>
  <c r="AX81" i="36" s="1"/>
  <c r="BA63" i="35"/>
  <c r="BA64" i="35" s="1"/>
  <c r="BA77" i="35" s="1"/>
  <c r="BA80" i="35" s="1"/>
  <c r="BA81" i="35" s="1"/>
  <c r="BB62" i="35"/>
  <c r="BC61" i="35" s="1"/>
  <c r="D72" i="20"/>
  <c r="AM12" i="20"/>
  <c r="AI87" i="31"/>
  <c r="AI66" i="31" s="1"/>
  <c r="AI76" i="31" s="1"/>
  <c r="AI77" i="31" s="1"/>
  <c r="AI80" i="31" s="1"/>
  <c r="AI81" i="31" s="1"/>
  <c r="C5" i="31" s="1"/>
  <c r="H29" i="29" s="1"/>
  <c r="AI30" i="10"/>
  <c r="AI14" i="10" s="1"/>
  <c r="AI24" i="10" s="1"/>
  <c r="AK63" i="31"/>
  <c r="AK64" i="31" s="1"/>
  <c r="AL62" i="31"/>
  <c r="AM61" i="31" s="1"/>
  <c r="AY62" i="36" l="1"/>
  <c r="AZ61" i="36" s="1"/>
  <c r="BB63" i="35"/>
  <c r="BB64" i="35" s="1"/>
  <c r="BB77" i="35" s="1"/>
  <c r="BB80" i="35" s="1"/>
  <c r="BB81" i="35" s="1"/>
  <c r="BC62" i="35"/>
  <c r="BD61" i="35" s="1"/>
  <c r="D73" i="20"/>
  <c r="AN12" i="20"/>
  <c r="AJ30" i="10"/>
  <c r="AJ14" i="10" s="1"/>
  <c r="AJ24" i="10" s="1"/>
  <c r="AJ87" i="31"/>
  <c r="AJ66" i="31" s="1"/>
  <c r="AJ76" i="31" s="1"/>
  <c r="AJ77" i="31" s="1"/>
  <c r="AJ80" i="31" s="1"/>
  <c r="AJ81" i="31" s="1"/>
  <c r="AM62" i="31"/>
  <c r="AN61" i="31" s="1"/>
  <c r="AL63" i="31"/>
  <c r="AL64" i="31" s="1"/>
  <c r="AZ62" i="36" l="1"/>
  <c r="BA61" i="36" s="1"/>
  <c r="AY63" i="36"/>
  <c r="AY64" i="36" s="1"/>
  <c r="AY77" i="36" s="1"/>
  <c r="AY80" i="36" s="1"/>
  <c r="AY81" i="36" s="1"/>
  <c r="BD62" i="35"/>
  <c r="BD63" i="35" s="1"/>
  <c r="BD64" i="35" s="1"/>
  <c r="BD77" i="35" s="1"/>
  <c r="BD80" i="35" s="1"/>
  <c r="BC63" i="35"/>
  <c r="BC64" i="35" s="1"/>
  <c r="BC77" i="35" s="1"/>
  <c r="BC80" i="35" s="1"/>
  <c r="BC81" i="35" s="1"/>
  <c r="D75" i="20"/>
  <c r="AO12" i="20"/>
  <c r="AK87" i="31"/>
  <c r="AK66" i="31" s="1"/>
  <c r="AK76" i="31" s="1"/>
  <c r="AK77" i="31" s="1"/>
  <c r="AK80" i="31" s="1"/>
  <c r="AK81" i="31" s="1"/>
  <c r="AK30" i="10"/>
  <c r="AK14" i="10" s="1"/>
  <c r="AK24" i="10" s="1"/>
  <c r="AN62" i="31"/>
  <c r="AO61" i="31" s="1"/>
  <c r="AM63" i="31"/>
  <c r="AM64" i="31" s="1"/>
  <c r="AM77" i="31" s="1"/>
  <c r="AM80" i="31" s="1"/>
  <c r="BA62" i="36" l="1"/>
  <c r="BB61" i="36" s="1"/>
  <c r="AZ63" i="36"/>
  <c r="AZ64" i="36" s="1"/>
  <c r="AZ77" i="36" s="1"/>
  <c r="AZ80" i="36" s="1"/>
  <c r="AZ81" i="36" s="1"/>
  <c r="BD81" i="35"/>
  <c r="AL30" i="10"/>
  <c r="AL14" i="10" s="1"/>
  <c r="AL24" i="10" s="1"/>
  <c r="AL87" i="31"/>
  <c r="AL66" i="31" s="1"/>
  <c r="AL76" i="31" s="1"/>
  <c r="AL77" i="31" s="1"/>
  <c r="AL80" i="31" s="1"/>
  <c r="AL81" i="31" s="1"/>
  <c r="AM81" i="31" s="1"/>
  <c r="AO62" i="31"/>
  <c r="AP61" i="31" s="1"/>
  <c r="AN63" i="31"/>
  <c r="AN64" i="31" s="1"/>
  <c r="AN77" i="31" s="1"/>
  <c r="AN80" i="31" s="1"/>
  <c r="BB62" i="36" l="1"/>
  <c r="BC61" i="36" s="1"/>
  <c r="BA63" i="36"/>
  <c r="BA64" i="36" s="1"/>
  <c r="BA77" i="36" s="1"/>
  <c r="BA80" i="36" s="1"/>
  <c r="BA81" i="36" s="1"/>
  <c r="AN81" i="31"/>
  <c r="AP62" i="31"/>
  <c r="AQ61" i="31" s="1"/>
  <c r="AO63" i="31"/>
  <c r="AO64" i="31" s="1"/>
  <c r="AO77" i="31" s="1"/>
  <c r="AO80" i="31" s="1"/>
  <c r="AO81" i="31" s="1"/>
  <c r="BB63" i="36" l="1"/>
  <c r="BB64" i="36" s="1"/>
  <c r="BB77" i="36" s="1"/>
  <c r="BB80" i="36" s="1"/>
  <c r="BB81" i="36" s="1"/>
  <c r="BC62" i="36"/>
  <c r="BD61" i="36" s="1"/>
  <c r="BD62" i="36" s="1"/>
  <c r="BD63" i="36" s="1"/>
  <c r="BD64" i="36" s="1"/>
  <c r="BD77" i="36" s="1"/>
  <c r="BD80" i="36" s="1"/>
  <c r="AQ62" i="31"/>
  <c r="AR61" i="31" s="1"/>
  <c r="AP63" i="31"/>
  <c r="AP64" i="31" s="1"/>
  <c r="AP77" i="31" s="1"/>
  <c r="AP80" i="31" s="1"/>
  <c r="AP81" i="31" s="1"/>
  <c r="BC63" i="36" l="1"/>
  <c r="BC64" i="36" s="1"/>
  <c r="BC77" i="36" s="1"/>
  <c r="BC80" i="36" s="1"/>
  <c r="BC81" i="36" s="1"/>
  <c r="BD81" i="36" s="1"/>
  <c r="AR62" i="31"/>
  <c r="AS61" i="31" s="1"/>
  <c r="AQ63" i="31"/>
  <c r="AQ64" i="31" s="1"/>
  <c r="AQ77" i="31" s="1"/>
  <c r="AQ80" i="31" s="1"/>
  <c r="AQ81" i="31" s="1"/>
  <c r="C6" i="31" l="1"/>
  <c r="I29" i="29" s="1"/>
  <c r="AS62" i="31"/>
  <c r="AT61" i="31" s="1"/>
  <c r="AR63" i="31"/>
  <c r="AR64" i="31" s="1"/>
  <c r="AR77" i="31" s="1"/>
  <c r="AR80" i="31" s="1"/>
  <c r="AR81" i="31" s="1"/>
  <c r="AS63" i="31" l="1"/>
  <c r="AS64" i="31" s="1"/>
  <c r="AS77" i="31" s="1"/>
  <c r="AS80" i="31" s="1"/>
  <c r="AS81" i="31" s="1"/>
  <c r="AT62" i="31"/>
  <c r="AU6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<sst xmlns="http://schemas.openxmlformats.org/spreadsheetml/2006/main" count="1305" uniqueCount="433">
  <si>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</si>
  <si>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</si>
  <si>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</si>
  <si>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</si>
  <si>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</si>
  <si>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</si>
  <si>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</si>
  <si>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</si>
  <si>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</si>
  <si>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</si>
  <si>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</si>
  <si>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</si>
  <si>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</si>
  <si>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</si>
  <si>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</si>
  <si>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</si>
  <si>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</si>
  <si>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</si>
  <si>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</si>
  <si>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</si>
  <si>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</si>
  <si>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</si>
  <si>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</si>
  <si>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</si>
  <si>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</si>
  <si>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</si>
  <si>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</si>
  <si>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</si>
  <si>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</si>
  <si>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</si>
  <si>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</si>
  <si>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</si>
  <si>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</si>
  <si>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</si>
  <si>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</si>
  <si>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</si>
  <si>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</si>
  <si>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</si>
  <si>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</si>
  <si>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</si>
  <si>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</si>
  <si>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</si>
  <si>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</si>
  <si>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</si>
  <si>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</si>
  <si>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</si>
  <si>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</si>
  <si>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</si>
  <si>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</si>
  <si>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</si>
  <si>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</si>
  <si>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</si>
  <si>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</si>
  <si>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</si>
  <si>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</si>
  <si>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</si>
  <si>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</si>
  <si>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</si>
  <si>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</si>
  <si>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</si>
  <si>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</si>
  <si>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</si>
  <si>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</si>
  <si>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</si>
  <si>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</si>
  <si>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</si>
  <si>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</si>
  <si>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</si>
  <si>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</si>
  <si>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</si>
  <si>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</si>
  <si>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</si>
  <si>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</si>
  <si>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</si>
  <si>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</si>
  <si>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</si>
  <si>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</si>
  <si>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</si>
  <si>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</si>
  <si>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</si>
  <si>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</si>
  <si>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</si>
  <si>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</si>
  <si>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</si>
  <si>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</si>
  <si>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</si>
  <si>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</si>
  <si>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</si>
  <si>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</si>
  <si>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</si>
  <si>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</si>
  <si>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</si>
  <si>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</si>
  <si>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</si>
  <si>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</si>
  <si>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</si>
  <si>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</si>
  <si>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</si>
  <si>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</si>
  <si>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</si>
  <si>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</si>
  <si>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</si>
  <si>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</si>
  <si>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</si>
  <si>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</si>
  <si>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</si>
  <si>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</si>
  <si>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</si>
  <si>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</si>
  <si>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</si>
  <si>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</si>
  <si>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</si>
  <si>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</si>
  <si>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</si>
  <si>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</si>
  <si>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</si>
  <si>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</si>
  <si>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</si>
  <si>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</si>
  <si>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</si>
  <si>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</si>
  <si>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</si>
  <si>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</si>
  <si>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</si>
  <si>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</si>
  <si>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</si>
  <si>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</si>
  <si>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</si>
  <si>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</si>
  <si>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</si>
  <si>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</si>
  <si>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</si>
  <si>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</si>
  <si>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</si>
  <si>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</si>
  <si>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</si>
  <si>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</si>
  <si>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</si>
  <si>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</si>
  <si>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</si>
  <si>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</si>
  <si>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</si>
  <si>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</si>
  <si>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</si>
  <si>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</si>
  <si>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</si>
  <si>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</si>
  <si>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</si>
  <si>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</si>
  <si>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</si>
  <si>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</si>
  <si>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</si>
  <si>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</si>
  <si>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</si>
  <si>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</si>
  <si>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</si>
  <si>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</si>
  <si>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</si>
  <si>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</si>
  <si>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</si>
  <si>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</si>
  <si>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</si>
  <si>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</si>
  <si>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</si>
  <si>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</si>
  <si>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</si>
  <si>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</si>
  <si>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</si>
  <si>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</si>
  <si>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</si>
  <si>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</si>
  <si>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</si>
  <si>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</si>
  <si>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</si>
  <si>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</si>
  <si>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</si>
  <si>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</si>
  <si>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</si>
  <si>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</si>
  <si>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</si>
  <si>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</si>
  <si>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</si>
  <si>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</si>
  <si>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</si>
  <si>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</si>
  <si>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</si>
  <si>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</si>
  <si>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</si>
  <si>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</si>
  <si>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</si>
  <si>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</si>
  <si>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</si>
  <si>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</si>
  <si>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</si>
  <si>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</si>
  <si>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</si>
  <si>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</si>
  <si>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</si>
  <si>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</si>
  <si>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</si>
  <si>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</si>
  <si>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</si>
  <si>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</si>
  <si>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</si>
  <si>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</si>
  <si>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</si>
  <si>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</si>
  <si>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</si>
  <si>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</si>
  <si>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</si>
  <si>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</si>
  <si>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</si>
  <si>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</si>
  <si>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</si>
  <si>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</si>
  <si>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</si>
  <si>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</si>
  <si>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</si>
  <si>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</si>
  <si>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</si>
  <si>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</si>
  <si>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</si>
  <si>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</si>
  <si>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</si>
  <si>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</si>
  <si>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</si>
  <si>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</si>
  <si>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</si>
  <si>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</si>
  <si>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</si>
  <si>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</si>
  <si>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</si>
  <si>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</si>
  <si>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</si>
  <si>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</si>
  <si>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</si>
  <si>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</si>
  <si>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</si>
  <si>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</si>
  <si>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</si>
  <si>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</si>
  <si>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</si>
  <si>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</si>
  <si>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</si>
  <si>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</si>
  <si>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</si>
  <si>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</si>
  <si>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</si>
  <si>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</si>
  <si>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</si>
  <si>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</si>
  <si>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</si>
  <si>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</si>
  <si>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</si>
  <si>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</si>
  <si>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</si>
  <si>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</si>
  <si>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</si>
  <si>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</si>
  <si>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</si>
  <si>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</si>
  <si>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</si>
  <si>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</si>
  <si>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</si>
  <si>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</si>
  <si>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</si>
  <si>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</si>
  <si>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</si>
  <si>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</si>
  <si>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</si>
  <si>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</si>
  <si>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</si>
  <si>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</si>
  <si>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</si>
  <si>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</si>
  <si>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</si>
  <si>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</si>
  <si>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</si>
  <si>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</si>
  <si>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</si>
  <si>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</si>
  <si>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</si>
  <si>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</si>
  <si>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</si>
  <si>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</si>
  <si>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</si>
  <si>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</si>
  <si>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</si>
  <si>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</si>
  <si>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</si>
  <si>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</si>
  <si>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</si>
  <si>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</si>
  <si>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</si>
  <si>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</si>
  <si>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</si>
  <si>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</si>
  <si>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</si>
  <si>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</si>
  <si>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</si>
  <si>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</si>
  <si>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</si>
  <si>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</si>
  <si>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</si>
  <si>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</si>
  <si>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</si>
  <si>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</si>
  <si>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</si>
  <si>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</si>
  <si>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</si>
  <si>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</si>
  <si>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</si>
  <si>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</si>
  <si>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</si>
  <si>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</si>
  <si>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</si>
  <si>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</si>
  <si>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</si>
  <si>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</si>
  <si>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</si>
  <si>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</si>
  <si>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</si>
  <si>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</si>
  <si>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</si>
  <si>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</si>
  <si>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</si>
  <si>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</si>
  <si>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</si>
  <si>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</si>
  <si>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</si>
  <si>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</si>
  <si>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</si>
  <si>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</si>
  <si>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</si>
  <si>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</si>
  <si>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</si>
  <si>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</si>
  <si>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</si>
  <si>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Base Line</t>
  </si>
  <si>
    <t xml:space="preserve">EAST MIDLANDS </t>
  </si>
  <si>
    <t>Depot</t>
  </si>
  <si>
    <t>Option 2</t>
  </si>
  <si>
    <t>Like for Like Replacement (£)</t>
  </si>
  <si>
    <t>Upgrade Replacement/s (£)</t>
  </si>
  <si>
    <t>Saving per Annum (kWhr)</t>
  </si>
  <si>
    <t>Saving per Annum (£)</t>
  </si>
  <si>
    <t>Energy Use Now per Annum (kWhr)</t>
  </si>
  <si>
    <t>Energy Use Predicted per Annum (kWhr)</t>
  </si>
  <si>
    <t>Savings (kWhr)</t>
  </si>
  <si>
    <t xml:space="preserve">Tipton </t>
  </si>
  <si>
    <t>Coventry</t>
  </si>
  <si>
    <t xml:space="preserve">Hinckley </t>
  </si>
  <si>
    <t>Huthwaite</t>
  </si>
  <si>
    <t xml:space="preserve">North Leicester </t>
  </si>
  <si>
    <t>Pegasus</t>
  </si>
  <si>
    <t>Milton Keynes</t>
  </si>
  <si>
    <t>Lincoln</t>
  </si>
  <si>
    <t>Nottingham</t>
  </si>
  <si>
    <t>Boston</t>
  </si>
  <si>
    <t>Spilsby</t>
  </si>
  <si>
    <t>Hereford</t>
  </si>
  <si>
    <t>Northampton</t>
  </si>
  <si>
    <t>Derby</t>
  </si>
  <si>
    <t>Grantham</t>
  </si>
  <si>
    <t>Burton On Trent</t>
  </si>
  <si>
    <t>Alfreton</t>
  </si>
  <si>
    <t>Chesterfield</t>
  </si>
  <si>
    <t xml:space="preserve">Kettering </t>
  </si>
  <si>
    <t>DNO TOTAL's</t>
  </si>
  <si>
    <t>WEST MIDLANDS</t>
  </si>
  <si>
    <t>Birmingham, Summer Lane</t>
  </si>
  <si>
    <t xml:space="preserve">Birmingham, Warstock Road </t>
  </si>
  <si>
    <t>Ludlow</t>
  </si>
  <si>
    <t>Worcester</t>
  </si>
  <si>
    <t>Stoke</t>
  </si>
  <si>
    <t>Gloucester</t>
  </si>
  <si>
    <t>Telford</t>
  </si>
  <si>
    <t>Stafford Hednesford</t>
  </si>
  <si>
    <t xml:space="preserve">SOUTH WEST REGION </t>
  </si>
  <si>
    <t>Avonbank</t>
  </si>
  <si>
    <r>
      <t>Bristol Airport</t>
    </r>
    <r>
      <rPr>
        <sz val="11"/>
        <color rgb="FFFF0000"/>
        <rFont val="Calibri"/>
        <family val="2"/>
        <scheme val="minor"/>
      </rPr>
      <t xml:space="preserve">
</t>
    </r>
  </si>
  <si>
    <t>Bodmin</t>
  </si>
  <si>
    <t>Okehampton</t>
  </si>
  <si>
    <t>Plymouth</t>
  </si>
  <si>
    <t>Torr Quarry</t>
  </si>
  <si>
    <t>Crewkerne</t>
  </si>
  <si>
    <t>Taunton</t>
  </si>
  <si>
    <t>Tavistock</t>
  </si>
  <si>
    <t>Weston-super-Mare</t>
  </si>
  <si>
    <t>Midsomer Norton</t>
  </si>
  <si>
    <t>Exeter</t>
  </si>
  <si>
    <t>Torquay</t>
  </si>
  <si>
    <t>Barnstaple</t>
  </si>
  <si>
    <t>Bideford</t>
  </si>
  <si>
    <t>Bude</t>
  </si>
  <si>
    <t>Liskeard</t>
  </si>
  <si>
    <t>SOUTH WALES REGION</t>
  </si>
  <si>
    <t xml:space="preserve">Bridgend </t>
  </si>
  <si>
    <t>Rumney / Lamby</t>
  </si>
  <si>
    <t>Brecon</t>
  </si>
  <si>
    <t>Church Village</t>
  </si>
  <si>
    <t>Ty Coch</t>
  </si>
  <si>
    <t>Clydach Swansea</t>
  </si>
  <si>
    <t xml:space="preserve">Ffynnon Menter </t>
  </si>
  <si>
    <t xml:space="preserve">Llanfihangel Ar-Arth </t>
  </si>
  <si>
    <t>Withybush</t>
  </si>
  <si>
    <t>Llandrindod</t>
  </si>
  <si>
    <t>Merthyr Tydfil</t>
  </si>
  <si>
    <t>ESTATE TOTAL</t>
  </si>
  <si>
    <t>Reduced energy consumption of 2309 MWh after one year and 4617 MWh after the second year and beyond</t>
  </si>
  <si>
    <t>Replace Heating &amp; Cooling systems that reach the end of there physical life during ED1 with low energy systems</t>
  </si>
  <si>
    <t>Sensitivity analysis - Cost of completing programme over two years increase by 10%</t>
  </si>
  <si>
    <t>Sensitivity analysis - Cost of completing programme over two years increase by 5%</t>
  </si>
  <si>
    <t>Same as Option 1, but with a cost increase of 5%</t>
  </si>
  <si>
    <t>Same as Option 1, but with a cost increase of 10%</t>
  </si>
  <si>
    <t>Option 1 - Sensitivity Analysis 1</t>
  </si>
  <si>
    <t>Option 1 - Sensitivity Analysis 2</t>
  </si>
  <si>
    <t>1(i)</t>
  </si>
  <si>
    <t>1(ii)</t>
  </si>
  <si>
    <t>Lighting (Years 1-8)</t>
  </si>
  <si>
    <t>TBC</t>
  </si>
  <si>
    <t>Replace lighting systems that reach the end of their physical life during ED1 with the nearest modern equivalent type</t>
  </si>
  <si>
    <t>Replace Lighting systems that reach the end of there physical life during ED1 with the nearest modern equivalent type</t>
  </si>
  <si>
    <t>Replace lighting systems that reach the end of there physical life during ED1 with low energy systems</t>
  </si>
  <si>
    <t>Reduction in energy consumption</t>
  </si>
  <si>
    <t>Capital investment to replace lighting systems with low energy variants</t>
  </si>
  <si>
    <t>Avoided cost of replacing lighting systems on a like for like basis</t>
  </si>
  <si>
    <t>Reduced energy consumption of 427 MWh after one year and 853 MWh after the second year and beyond</t>
  </si>
  <si>
    <t>DNO view
10 years</t>
  </si>
  <si>
    <t>A number of lighting systems in WPD's Non Operational Builldings will reach the reach the end of their physical life during ED1.  The aim of this Cost Benefit Analysis is to assess whether it is cost effective to systematically replace such lighting systems with low energy variants rather than replace them with the nearest modern equivalent systems.
Capital expenditure associated withthis CBA would be reported as Non OP Capex - Property.  Any indirect activity costs associated with this CBA would be reported as Property Management.</t>
  </si>
  <si>
    <t>Systematically replace lighting systems that will reach the end of their physical life during ED1 with low energy systems.  Complete the replacement programme during the first two years of ED1</t>
  </si>
  <si>
    <t>Option to replace lighting systems that reach the end of their useful life during ED1 has been rejected as the NPV of the option is not positive during the lifetime of the lighting system.</t>
  </si>
  <si>
    <t>Buro Happold are a leading international professional services firm that provides engineering consultancy, design, planning, project management and consulting services for all aspect of buildings, infrastructure and the environment.
WPD engaged Buro Happold to evaluate WPD's property portfolio in order to assess investment requirements to ensure that the properties remain in good condition.  In addition, specifically Buro Happold investigated the scope for replacing lighting systems with low energy variants when the existing systems has reached the end of their useful lives.  The table below has been prepared by Buro Happold and identifies those properties where it will be necessary to replace the lighting systems during ED1.  For those properties Buro Happold provided:
- The cost of replacing the existing lighting system on a "like for like" basis;
-  The cost of replacing the existing lighting system with a low energy variant and the consequential energy savings.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</si>
</sst>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Red]\(#,##0.000\);\-"/>
    <numFmt numFmtId="175" formatCode="_-[$€-2]* #,##0.00_-;\-[$€-2]* #,##0.00_-;_-[$€-2]* &quot;-&quot;??_-"/>
  </numFmts>
  <fonts count="33"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1"/>
      <color rgb="FFFF0000"/>
      <name val="Calibri"/>
      <family val="2"/>
      <scheme val="minor"/>
    </font>
    <font>
      <sz val="12"/>
      <color theme="1"/>
      <name val="Gill Sans MT"/>
      <family val="2"/>
    </font>
    <font>
      <sz val="12"/>
      <name val="Times New Roman"/>
      <family val="1"/>
    </font>
  </fonts>
  <fills count="1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6" tint="0.59999389629810485"/>
        <bgColor indexed="64"/>
      </patternFill>
    </fill>
    <fill>
      <patternFill patternType="solid">
        <fgColor rgb="FFFFC000"/>
        <bgColor indexed="64"/>
      </patternFill>
    </fill>
    <fill>
      <patternFill patternType="solid">
        <fgColor theme="4"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3">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175" fontId="2" fillId="0" borderId="0" applyFont="0" applyFill="0" applyBorder="0" applyAlignment="0" applyProtection="0"/>
    <xf numFmtId="0" fontId="32" fillId="0" borderId="0"/>
    <xf numFmtId="0" fontId="2" fillId="0" borderId="0"/>
    <xf numFmtId="9" fontId="2" fillId="0" borderId="0" applyFont="0" applyFill="0" applyBorder="0" applyAlignment="0" applyProtection="0"/>
  </cellStyleXfs>
  <cellXfs count="24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174" fontId="4" fillId="5" borderId="0" xfId="0" applyNumberFormat="1" applyFont="1" applyFill="1" applyBorder="1" applyAlignment="1" applyProtection="1">
      <alignment vertical="center"/>
      <protection locked="0"/>
    </xf>
    <xf numFmtId="0" fontId="24" fillId="10" borderId="3" xfId="0" applyFont="1" applyFill="1" applyBorder="1" applyAlignment="1">
      <alignment horizontal="center" vertical="center"/>
    </xf>
    <xf numFmtId="0" fontId="24" fillId="10" borderId="3" xfId="0" applyFont="1" applyFill="1" applyBorder="1" applyAlignment="1">
      <alignment horizontal="left" vertical="center"/>
    </xf>
    <xf numFmtId="0" fontId="24" fillId="10" borderId="3" xfId="0" applyFont="1" applyFill="1" applyBorder="1" applyAlignment="1">
      <alignment horizontal="left" vertical="center" wrapText="1"/>
    </xf>
    <xf numFmtId="1" fontId="0" fillId="0" borderId="3" xfId="0" applyNumberFormat="1" applyFont="1" applyFill="1" applyBorder="1"/>
    <xf numFmtId="170" fontId="0" fillId="0" borderId="3" xfId="0" applyNumberFormat="1" applyBorder="1" applyAlignment="1">
      <alignment horizontal="center" vertical="center"/>
    </xf>
    <xf numFmtId="170" fontId="0" fillId="0" borderId="9" xfId="0" applyNumberFormat="1" applyBorder="1" applyAlignment="1">
      <alignment horizontal="center" vertical="center"/>
    </xf>
    <xf numFmtId="3" fontId="0" fillId="0" borderId="3" xfId="0" applyNumberFormat="1" applyBorder="1" applyAlignment="1">
      <alignment horizontal="center" vertical="center"/>
    </xf>
    <xf numFmtId="1" fontId="0" fillId="0" borderId="3" xfId="0" applyNumberFormat="1" applyFont="1" applyBorder="1"/>
    <xf numFmtId="0" fontId="24" fillId="0" borderId="3" xfId="0" applyFont="1" applyBorder="1"/>
    <xf numFmtId="170" fontId="24" fillId="0" borderId="3" xfId="0" applyNumberFormat="1" applyFont="1" applyBorder="1" applyAlignment="1">
      <alignment horizontal="center"/>
    </xf>
    <xf numFmtId="3" fontId="24" fillId="0" borderId="3" xfId="0" applyNumberFormat="1" applyFont="1" applyBorder="1" applyAlignment="1">
      <alignment horizontal="center"/>
    </xf>
    <xf numFmtId="0" fontId="24" fillId="0" borderId="0" xfId="0" applyFont="1" applyBorder="1"/>
    <xf numFmtId="170" fontId="24" fillId="0" borderId="0" xfId="0" applyNumberFormat="1" applyFont="1" applyBorder="1" applyAlignment="1">
      <alignment horizontal="center"/>
    </xf>
    <xf numFmtId="0" fontId="24" fillId="11" borderId="3" xfId="0" applyFont="1" applyFill="1" applyBorder="1" applyAlignment="1">
      <alignment horizontal="center" vertical="center"/>
    </xf>
    <xf numFmtId="0" fontId="24" fillId="11" borderId="3" xfId="0" applyFont="1" applyFill="1" applyBorder="1" applyAlignment="1">
      <alignment horizontal="left" vertical="center"/>
    </xf>
    <xf numFmtId="0" fontId="24" fillId="11" borderId="3" xfId="0" applyFont="1" applyFill="1" applyBorder="1" applyAlignment="1">
      <alignment horizontal="left" vertical="center" wrapText="1"/>
    </xf>
    <xf numFmtId="1" fontId="0" fillId="0" borderId="3" xfId="0" applyNumberFormat="1" applyFont="1" applyBorder="1" applyAlignment="1">
      <alignment vertical="top"/>
    </xf>
    <xf numFmtId="0" fontId="24" fillId="12" borderId="3" xfId="0" applyFont="1" applyFill="1" applyBorder="1" applyAlignment="1">
      <alignment horizontal="center" vertical="center"/>
    </xf>
    <xf numFmtId="0" fontId="24" fillId="12" borderId="3" xfId="0" applyFont="1" applyFill="1" applyBorder="1" applyAlignment="1">
      <alignment horizontal="left" vertical="center"/>
    </xf>
    <xf numFmtId="0" fontId="24" fillId="12" borderId="3" xfId="0" applyFont="1" applyFill="1" applyBorder="1" applyAlignment="1">
      <alignment horizontal="left" vertical="center" wrapText="1"/>
    </xf>
    <xf numFmtId="1" fontId="19" fillId="0" borderId="3" xfId="0" applyNumberFormat="1" applyFont="1" applyFill="1" applyBorder="1"/>
    <xf numFmtId="1" fontId="19" fillId="0" borderId="3" xfId="0" applyNumberFormat="1" applyFont="1" applyBorder="1"/>
    <xf numFmtId="0" fontId="24" fillId="13" borderId="3" xfId="0" applyFont="1" applyFill="1" applyBorder="1" applyAlignment="1">
      <alignment horizontal="center" vertical="center"/>
    </xf>
    <xf numFmtId="0" fontId="24" fillId="13" borderId="3" xfId="0" applyFont="1" applyFill="1" applyBorder="1" applyAlignment="1">
      <alignment horizontal="left" vertical="center"/>
    </xf>
    <xf numFmtId="0" fontId="24" fillId="13" borderId="3" xfId="0" applyFont="1" applyFill="1" applyBorder="1" applyAlignment="1">
      <alignment horizontal="left" vertical="center" wrapText="1"/>
    </xf>
    <xf numFmtId="0" fontId="24" fillId="0" borderId="26" xfId="0" applyFont="1" applyBorder="1"/>
    <xf numFmtId="170" fontId="24" fillId="0" borderId="27" xfId="0" applyNumberFormat="1" applyFont="1" applyBorder="1" applyAlignment="1">
      <alignment horizontal="center"/>
    </xf>
    <xf numFmtId="3" fontId="24" fillId="0" borderId="27" xfId="0" applyNumberFormat="1" applyFont="1" applyBorder="1" applyAlignment="1">
      <alignment horizontal="center"/>
    </xf>
    <xf numFmtId="3" fontId="24" fillId="0" borderId="28" xfId="0" applyNumberFormat="1" applyFont="1" applyBorder="1" applyAlignment="1">
      <alignment horizontal="center"/>
    </xf>
    <xf numFmtId="174" fontId="4" fillId="5" borderId="0" xfId="0" applyNumberFormat="1" applyFont="1" applyFill="1" applyBorder="1" applyProtection="1">
      <protection locked="0"/>
    </xf>
    <xf numFmtId="0" fontId="4" fillId="0" borderId="0" xfId="0" applyFont="1" applyAlignment="1" applyProtection="1">
      <alignment vertical="center"/>
    </xf>
    <xf numFmtId="0" fontId="4" fillId="0" borderId="0" xfId="0" applyFont="1" applyAlignment="1" applyProtection="1">
      <alignment vertical="center" wrapText="1"/>
    </xf>
    <xf numFmtId="3" fontId="4" fillId="5" borderId="0" xfId="1" applyNumberFormat="1" applyFont="1" applyFill="1" applyBorder="1" applyAlignment="1" applyProtection="1">
      <alignment vertical="center"/>
      <protection locked="0"/>
    </xf>
    <xf numFmtId="3" fontId="0" fillId="0" borderId="0" xfId="0" applyNumberFormat="1"/>
    <xf numFmtId="0" fontId="4" fillId="6" borderId="3" xfId="0" applyFont="1" applyFill="1" applyBorder="1" applyAlignment="1">
      <alignment horizontal="center" wrapText="1"/>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center"/>
    </xf>
    <xf numFmtId="0" fontId="4" fillId="0" borderId="9" xfId="0" applyFont="1" applyBorder="1" applyAlignment="1">
      <alignment horizontal="left" vertical="center"/>
    </xf>
    <xf numFmtId="0" fontId="31"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31"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31" fillId="0" borderId="7" xfId="0" applyFont="1" applyBorder="1" applyAlignment="1">
      <alignment horizontal="left" vertical="center"/>
    </xf>
    <xf numFmtId="0" fontId="31" fillId="0" borderId="9" xfId="0" applyFont="1" applyBorder="1" applyAlignment="1">
      <alignment horizontal="left" vertical="center"/>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4" fillId="13" borderId="22" xfId="0" applyFont="1" applyFill="1" applyBorder="1" applyAlignment="1">
      <alignment horizontal="center" vertical="center"/>
    </xf>
    <xf numFmtId="0" fontId="24" fillId="13" borderId="23" xfId="0" applyFont="1" applyFill="1" applyBorder="1" applyAlignment="1">
      <alignment horizontal="center" vertical="center"/>
    </xf>
    <xf numFmtId="0" fontId="24" fillId="13" borderId="7" xfId="0" applyFont="1" applyFill="1" applyBorder="1" applyAlignment="1">
      <alignment horizontal="center" vertical="center"/>
    </xf>
    <xf numFmtId="0" fontId="24" fillId="13" borderId="8" xfId="0" applyFont="1" applyFill="1" applyBorder="1" applyAlignment="1">
      <alignment horizontal="center" vertical="center"/>
    </xf>
    <xf numFmtId="0" fontId="24" fillId="13" borderId="9" xfId="0" applyFont="1" applyFill="1" applyBorder="1" applyAlignment="1">
      <alignment horizontal="center" vertical="center"/>
    </xf>
    <xf numFmtId="0" fontId="24" fillId="10" borderId="7" xfId="0" applyFont="1" applyFill="1" applyBorder="1" applyAlignment="1">
      <alignment horizontal="left"/>
    </xf>
    <xf numFmtId="0" fontId="24" fillId="10" borderId="8" xfId="0" applyFont="1" applyFill="1" applyBorder="1" applyAlignment="1">
      <alignment horizontal="left"/>
    </xf>
    <xf numFmtId="0" fontId="24" fillId="10" borderId="9" xfId="0" applyFont="1" applyFill="1" applyBorder="1" applyAlignment="1">
      <alignment horizontal="left"/>
    </xf>
    <xf numFmtId="0" fontId="24" fillId="10" borderId="22" xfId="0" applyFont="1" applyFill="1" applyBorder="1" applyAlignment="1">
      <alignment horizontal="center" vertical="center"/>
    </xf>
    <xf numFmtId="0" fontId="24" fillId="10" borderId="21" xfId="0" applyFont="1" applyFill="1" applyBorder="1" applyAlignment="1">
      <alignment horizontal="center" vertical="center"/>
    </xf>
    <xf numFmtId="0" fontId="24" fillId="10" borderId="7" xfId="0" applyFont="1" applyFill="1" applyBorder="1" applyAlignment="1">
      <alignment horizontal="center" vertical="center"/>
    </xf>
    <xf numFmtId="0" fontId="24" fillId="10" borderId="8" xfId="0" applyFont="1" applyFill="1" applyBorder="1" applyAlignment="1">
      <alignment horizontal="center" vertical="center"/>
    </xf>
    <xf numFmtId="0" fontId="24" fillId="10" borderId="9" xfId="0" applyFont="1" applyFill="1" applyBorder="1" applyAlignment="1">
      <alignment horizontal="center" vertical="center"/>
    </xf>
    <xf numFmtId="0" fontId="24" fillId="11" borderId="7" xfId="0" applyFont="1" applyFill="1" applyBorder="1" applyAlignment="1">
      <alignment horizontal="left"/>
    </xf>
    <xf numFmtId="0" fontId="24" fillId="11" borderId="8" xfId="0" applyFont="1" applyFill="1" applyBorder="1" applyAlignment="1">
      <alignment horizontal="left"/>
    </xf>
    <xf numFmtId="0" fontId="24" fillId="11" borderId="9" xfId="0" applyFont="1" applyFill="1" applyBorder="1" applyAlignment="1">
      <alignment horizontal="left"/>
    </xf>
    <xf numFmtId="0" fontId="24" fillId="11" borderId="22" xfId="0" applyFont="1" applyFill="1" applyBorder="1" applyAlignment="1">
      <alignment horizontal="center" vertical="center"/>
    </xf>
    <xf numFmtId="0" fontId="24" fillId="11" borderId="21" xfId="0" applyFont="1" applyFill="1" applyBorder="1" applyAlignment="1">
      <alignment horizontal="center" vertical="center"/>
    </xf>
    <xf numFmtId="0" fontId="24" fillId="11" borderId="7" xfId="0" applyFont="1" applyFill="1" applyBorder="1" applyAlignment="1">
      <alignment horizontal="center" vertical="center"/>
    </xf>
    <xf numFmtId="0" fontId="24" fillId="11" borderId="8" xfId="0" applyFont="1" applyFill="1" applyBorder="1" applyAlignment="1">
      <alignment horizontal="center" vertical="center"/>
    </xf>
    <xf numFmtId="0" fontId="24" fillId="11" borderId="9" xfId="0" applyFont="1" applyFill="1" applyBorder="1" applyAlignment="1">
      <alignment horizontal="center" vertical="center"/>
    </xf>
    <xf numFmtId="0" fontId="0" fillId="0" borderId="0" xfId="0" applyAlignment="1">
      <alignment vertical="center" wrapText="1"/>
    </xf>
    <xf numFmtId="0" fontId="24" fillId="12" borderId="7" xfId="0" applyFont="1" applyFill="1" applyBorder="1" applyAlignment="1">
      <alignment horizontal="left"/>
    </xf>
    <xf numFmtId="0" fontId="24" fillId="12" borderId="8" xfId="0" applyFont="1" applyFill="1" applyBorder="1" applyAlignment="1">
      <alignment horizontal="left"/>
    </xf>
    <xf numFmtId="0" fontId="24" fillId="12" borderId="9" xfId="0" applyFont="1" applyFill="1" applyBorder="1" applyAlignment="1">
      <alignment horizontal="left"/>
    </xf>
    <xf numFmtId="0" fontId="24" fillId="12" borderId="22" xfId="0" applyFont="1" applyFill="1" applyBorder="1" applyAlignment="1">
      <alignment horizontal="center" vertical="center"/>
    </xf>
    <xf numFmtId="0" fontId="24" fillId="12" borderId="23" xfId="0" applyFont="1" applyFill="1" applyBorder="1" applyAlignment="1">
      <alignment horizontal="center" vertical="center"/>
    </xf>
    <xf numFmtId="0" fontId="24" fillId="12" borderId="7" xfId="0" applyFont="1" applyFill="1" applyBorder="1" applyAlignment="1">
      <alignment horizontal="center" vertical="center"/>
    </xf>
    <xf numFmtId="0" fontId="24" fillId="12" borderId="8" xfId="0" applyFont="1" applyFill="1" applyBorder="1" applyAlignment="1">
      <alignment horizontal="center" vertical="center"/>
    </xf>
    <xf numFmtId="0" fontId="24" fillId="12" borderId="9" xfId="0" applyFont="1" applyFill="1" applyBorder="1" applyAlignment="1">
      <alignment horizontal="center" vertical="center"/>
    </xf>
    <xf numFmtId="0" fontId="24" fillId="13" borderId="7" xfId="0" applyFont="1" applyFill="1" applyBorder="1" applyAlignment="1">
      <alignment horizontal="left"/>
    </xf>
    <xf numFmtId="0" fontId="24" fillId="13" borderId="8" xfId="0" applyFont="1" applyFill="1" applyBorder="1" applyAlignment="1">
      <alignment horizontal="left"/>
    </xf>
    <xf numFmtId="0" fontId="24" fillId="13" borderId="9" xfId="0" applyFont="1" applyFill="1" applyBorder="1" applyAlignment="1">
      <alignment horizontal="left"/>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13">
    <cellStyle name="=C:\WINNT\SYSTEM32\COMMAND.COM 6" xfId="4"/>
    <cellStyle name="Comma" xfId="7" builtinId="3"/>
    <cellStyle name="Comma 4" xfId="5"/>
    <cellStyle name="Currency" xfId="8" builtinId="4"/>
    <cellStyle name="Euro" xfId="9"/>
    <cellStyle name="Hyperlink" xfId="6" builtinId="8"/>
    <cellStyle name="Normal" xfId="0" builtinId="0"/>
    <cellStyle name="Normal 2" xfId="10"/>
    <cellStyle name="Normal 20" xfId="2"/>
    <cellStyle name="Normal 3" xfId="3"/>
    <cellStyle name="Normal 3 2" xfId="11"/>
    <cellStyle name="Percent" xfId="1" builtinId="5"/>
    <cellStyle name="Percent 2" xfId="12"/>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228</v>
      </c>
      <c r="C2" s="100" t="s">
        <v>236</v>
      </c>
      <c r="D2" s="100" t="s">
        <v>235</v>
      </c>
      <c r="E2" s="100" t="s">
        <v>229</v>
      </c>
    </row>
    <row r="3" spans="2:5" s="99" customFormat="1" ht="62.25" customHeight="1" x14ac:dyDescent="0.25">
      <c r="B3" s="101" t="s">
        <v>230</v>
      </c>
      <c r="C3" s="101" t="s">
        <v>233</v>
      </c>
      <c r="D3" s="101"/>
      <c r="E3" s="102" t="s">
        <v>234</v>
      </c>
    </row>
    <row r="4" spans="2:5" s="99" customFormat="1" ht="62.25" customHeight="1" x14ac:dyDescent="0.25">
      <c r="B4" s="101" t="s">
        <v>231</v>
      </c>
      <c r="C4" s="101" t="s">
        <v>237</v>
      </c>
      <c r="D4" s="103">
        <v>41352</v>
      </c>
      <c r="E4" s="101" t="s">
        <v>238</v>
      </c>
    </row>
    <row r="5" spans="2:5" s="99" customFormat="1" ht="84" customHeight="1" x14ac:dyDescent="0.25">
      <c r="B5" s="101" t="s">
        <v>232</v>
      </c>
      <c r="C5" s="101" t="s">
        <v>243</v>
      </c>
      <c r="D5" s="103" t="s">
        <v>239</v>
      </c>
      <c r="E5" s="101" t="s">
        <v>240</v>
      </c>
    </row>
    <row r="6" spans="2:5" ht="111" customHeight="1" x14ac:dyDescent="0.25">
      <c r="B6" s="104" t="s">
        <v>241</v>
      </c>
      <c r="C6" s="104" t="s">
        <v>242</v>
      </c>
      <c r="D6" s="105">
        <v>41380</v>
      </c>
      <c r="E6" s="104" t="s">
        <v>312</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4" sqref="B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299</v>
      </c>
      <c r="C1" s="3" t="s">
        <v>410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83</v>
      </c>
      <c r="C3" s="47" t="s">
        <v>95</v>
      </c>
      <c r="D3" s="16"/>
      <c r="E3" s="9" t="s">
        <v>411</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-0.4969916572695588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-0.25418502561530937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3.9156241797660543E-2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0.50689539047157173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81</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05" t="s">
        <v>11</v>
      </c>
      <c r="B13" s="61" t="s">
        <v>193</v>
      </c>
      <c r="C13" s="60"/>
      <c r="D13" s="61" t="s">
        <v>40</v>
      </c>
      <c r="E13" s="132">
        <f>'Option 1'!E13*1.1</f>
        <v>-1.1682264761538461</v>
      </c>
      <c r="F13" s="132">
        <f>'Option 1'!F13*1.1</f>
        <v>-1.1682264761538461</v>
      </c>
      <c r="G13" s="132"/>
      <c r="H13" s="132"/>
      <c r="I13" s="132"/>
      <c r="J13" s="13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06"/>
      <c r="B14" s="61" t="s">
        <v>195</v>
      </c>
      <c r="C14" s="60"/>
      <c r="D14" s="61" t="s">
        <v>40</v>
      </c>
      <c r="E14" s="132"/>
      <c r="F14" s="132"/>
      <c r="G14" s="132"/>
      <c r="H14" s="132"/>
      <c r="I14" s="132"/>
      <c r="J14" s="13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206"/>
      <c r="B15" s="61" t="s">
        <v>195</v>
      </c>
      <c r="C15" s="60"/>
      <c r="D15" s="61" t="s">
        <v>40</v>
      </c>
      <c r="E15" s="132"/>
      <c r="F15" s="132"/>
      <c r="G15" s="132"/>
      <c r="H15" s="132"/>
      <c r="I15" s="132"/>
      <c r="J15" s="13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06"/>
      <c r="B16" s="61" t="s">
        <v>195</v>
      </c>
      <c r="C16" s="60"/>
      <c r="D16" s="61" t="s">
        <v>40</v>
      </c>
      <c r="E16" s="132"/>
      <c r="F16" s="132"/>
      <c r="G16" s="132"/>
      <c r="H16" s="132"/>
      <c r="I16" s="132"/>
      <c r="J16" s="13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06"/>
      <c r="B17" s="61" t="s">
        <v>195</v>
      </c>
      <c r="C17" s="60"/>
      <c r="D17" s="61" t="s">
        <v>40</v>
      </c>
      <c r="E17" s="132"/>
      <c r="F17" s="132"/>
      <c r="G17" s="132"/>
      <c r="H17" s="132"/>
      <c r="I17" s="132"/>
      <c r="J17" s="13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07"/>
      <c r="B18" s="124" t="s">
        <v>194</v>
      </c>
      <c r="C18" s="130"/>
      <c r="D18" s="125" t="s">
        <v>40</v>
      </c>
      <c r="E18" s="59">
        <f>SUM(E13:E17)</f>
        <v>-1.1682264761538461</v>
      </c>
      <c r="F18" s="59">
        <f t="shared" ref="F18:AW18" si="0">SUM(F13:F17)</f>
        <v>-1.1682264761538461</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241" t="s">
        <v>298</v>
      </c>
      <c r="B19" s="61" t="s">
        <v>193</v>
      </c>
      <c r="C19" s="8"/>
      <c r="D19" s="9" t="s">
        <v>40</v>
      </c>
      <c r="E19" s="162">
        <f>'Option 1'!E19</f>
        <v>0.39168807951266432</v>
      </c>
      <c r="F19" s="162">
        <f>'Option 1'!F19</f>
        <v>0.39168807951266432</v>
      </c>
      <c r="G19" s="162"/>
      <c r="H19" s="162"/>
      <c r="I19" s="162"/>
      <c r="J19" s="162"/>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41"/>
      <c r="B20" s="61" t="s">
        <v>192</v>
      </c>
      <c r="C20" s="8"/>
      <c r="D20" s="9" t="s">
        <v>40</v>
      </c>
      <c r="E20" s="162"/>
      <c r="F20" s="162">
        <f>'Option 1'!F20</f>
        <v>4.7029500000000002E-2</v>
      </c>
      <c r="G20" s="162">
        <f>'Option 1'!G20</f>
        <v>9.4059000000000004E-2</v>
      </c>
      <c r="H20" s="162">
        <f>'Option 1'!H20</f>
        <v>9.4059000000000004E-2</v>
      </c>
      <c r="I20" s="162">
        <f>'Option 1'!I20</f>
        <v>9.4059000000000004E-2</v>
      </c>
      <c r="J20" s="162">
        <f>'Option 1'!J20</f>
        <v>9.4059000000000004E-2</v>
      </c>
      <c r="K20" s="162">
        <f>'Option 1'!K20</f>
        <v>9.4059000000000004E-2</v>
      </c>
      <c r="L20" s="162">
        <f>'Option 1'!L20</f>
        <v>9.4059000000000004E-2</v>
      </c>
      <c r="M20" s="162">
        <f>'Option 1'!M20</f>
        <v>9.4059000000000004E-2</v>
      </c>
      <c r="N20" s="162">
        <f>'Option 1'!N20</f>
        <v>9.4059000000000004E-2</v>
      </c>
      <c r="O20" s="162">
        <f>'Option 1'!O20</f>
        <v>9.4059000000000004E-2</v>
      </c>
      <c r="P20" s="162">
        <f>'Option 1'!P20</f>
        <v>9.4059000000000004E-2</v>
      </c>
      <c r="Q20" s="162">
        <f>'Option 1'!Q20</f>
        <v>9.4059000000000004E-2</v>
      </c>
      <c r="R20" s="162">
        <f>'Option 1'!R20</f>
        <v>9.4059000000000004E-2</v>
      </c>
      <c r="S20" s="162">
        <f>'Option 1'!S20</f>
        <v>9.4059000000000004E-2</v>
      </c>
      <c r="T20" s="162">
        <f>'Option 1'!T20</f>
        <v>9.4059000000000004E-2</v>
      </c>
      <c r="U20" s="162">
        <f>'Option 1'!U20</f>
        <v>9.4059000000000004E-2</v>
      </c>
      <c r="V20" s="162">
        <f>'Option 1'!V20</f>
        <v>9.4059000000000004E-2</v>
      </c>
      <c r="W20" s="162">
        <f>'Option 1'!W20</f>
        <v>9.4059000000000004E-2</v>
      </c>
      <c r="X20" s="162">
        <f>'Option 1'!X20</f>
        <v>9.4059000000000004E-2</v>
      </c>
      <c r="Y20" s="162">
        <f>'Option 1'!Y20</f>
        <v>9.4059000000000004E-2</v>
      </c>
      <c r="Z20" s="162">
        <f>'Option 1'!Z20</f>
        <v>9.4059000000000004E-2</v>
      </c>
      <c r="AA20" s="162">
        <f>'Option 1'!AA20</f>
        <v>9.4059000000000004E-2</v>
      </c>
      <c r="AB20" s="162">
        <f>'Option 1'!AB20</f>
        <v>9.4059000000000004E-2</v>
      </c>
      <c r="AC20" s="162">
        <f>'Option 1'!AC20</f>
        <v>9.4059000000000004E-2</v>
      </c>
      <c r="AD20" s="162">
        <f>'Option 1'!AD20</f>
        <v>9.4059000000000004E-2</v>
      </c>
      <c r="AE20" s="162">
        <f>'Option 1'!AE20</f>
        <v>9.4059000000000004E-2</v>
      </c>
      <c r="AF20" s="162">
        <f>'Option 1'!AF20</f>
        <v>9.4059000000000004E-2</v>
      </c>
      <c r="AG20" s="162">
        <f>'Option 1'!AG20</f>
        <v>9.4059000000000004E-2</v>
      </c>
      <c r="AH20" s="162">
        <f>'Option 1'!AH20</f>
        <v>9.4059000000000004E-2</v>
      </c>
      <c r="AI20" s="162">
        <f>'Option 1'!AI20</f>
        <v>9.4059000000000004E-2</v>
      </c>
      <c r="AJ20" s="162">
        <f>'Option 1'!AJ20</f>
        <v>9.4059000000000004E-2</v>
      </c>
      <c r="AK20" s="162">
        <f>'Option 1'!AK20</f>
        <v>9.4059000000000004E-2</v>
      </c>
      <c r="AL20" s="162">
        <f>'Option 1'!AL20</f>
        <v>9.4059000000000004E-2</v>
      </c>
      <c r="AM20" s="162">
        <f>'Option 1'!AM20</f>
        <v>9.4059000000000004E-2</v>
      </c>
      <c r="AN20" s="162">
        <f>'Option 1'!AN20</f>
        <v>9.4059000000000004E-2</v>
      </c>
      <c r="AO20" s="162">
        <f>'Option 1'!AO20</f>
        <v>9.4059000000000004E-2</v>
      </c>
      <c r="AP20" s="162">
        <f>'Option 1'!AP20</f>
        <v>9.4059000000000004E-2</v>
      </c>
      <c r="AQ20" s="162">
        <f>'Option 1'!AQ20</f>
        <v>9.4059000000000004E-2</v>
      </c>
      <c r="AR20" s="162">
        <f>'Option 1'!AR20</f>
        <v>9.4059000000000004E-2</v>
      </c>
      <c r="AS20" s="162">
        <f>'Option 1'!AS20</f>
        <v>9.4059000000000004E-2</v>
      </c>
      <c r="AT20" s="162">
        <f>'Option 1'!AT20</f>
        <v>9.4059000000000004E-2</v>
      </c>
      <c r="AU20" s="162">
        <f>'Option 1'!AU20</f>
        <v>9.4059000000000004E-2</v>
      </c>
      <c r="AV20" s="162">
        <f>'Option 1'!AV20</f>
        <v>9.4059000000000004E-2</v>
      </c>
      <c r="AW20" s="162">
        <f>'Option 1'!AW20</f>
        <v>9.4059000000000004E-2</v>
      </c>
      <c r="AX20" s="33"/>
      <c r="AY20" s="33"/>
      <c r="AZ20" s="33"/>
      <c r="BA20" s="33"/>
      <c r="BB20" s="33"/>
      <c r="BC20" s="33"/>
      <c r="BD20" s="33"/>
    </row>
    <row r="21" spans="1:56" x14ac:dyDescent="0.3">
      <c r="A21" s="241"/>
      <c r="B21" s="61" t="s">
        <v>195</v>
      </c>
      <c r="C21" s="8"/>
      <c r="D21" s="9" t="s">
        <v>40</v>
      </c>
      <c r="E21" s="162"/>
      <c r="F21" s="162"/>
      <c r="G21" s="162"/>
      <c r="H21" s="162"/>
      <c r="I21" s="162"/>
      <c r="J21" s="162"/>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41"/>
      <c r="B22" s="61" t="s">
        <v>195</v>
      </c>
      <c r="C22" s="8"/>
      <c r="D22" s="9" t="s">
        <v>40</v>
      </c>
      <c r="E22" s="162"/>
      <c r="F22" s="162"/>
      <c r="G22" s="162"/>
      <c r="H22" s="162"/>
      <c r="I22" s="162"/>
      <c r="J22" s="162"/>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41"/>
      <c r="B23" s="61" t="s">
        <v>195</v>
      </c>
      <c r="C23" s="8"/>
      <c r="D23" s="9" t="s">
        <v>40</v>
      </c>
      <c r="E23" s="162"/>
      <c r="F23" s="162"/>
      <c r="G23" s="162"/>
      <c r="H23" s="162"/>
      <c r="I23" s="162"/>
      <c r="J23" s="162"/>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41"/>
      <c r="B24" s="61" t="s">
        <v>195</v>
      </c>
      <c r="C24" s="8"/>
      <c r="D24" s="9" t="s">
        <v>40</v>
      </c>
      <c r="E24" s="162"/>
      <c r="F24" s="162"/>
      <c r="G24" s="162"/>
      <c r="H24" s="162"/>
      <c r="I24" s="162"/>
      <c r="J24" s="162"/>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42"/>
      <c r="B25" s="61" t="s">
        <v>317</v>
      </c>
      <c r="C25" s="8"/>
      <c r="D25" s="9" t="s">
        <v>40</v>
      </c>
      <c r="E25" s="67">
        <f>SUM(E19:E24)</f>
        <v>0.39168807951266432</v>
      </c>
      <c r="F25" s="67">
        <f t="shared" ref="F25:BD25" si="1">SUM(F19:F24)</f>
        <v>0.43871757951266432</v>
      </c>
      <c r="G25" s="67">
        <f t="shared" si="1"/>
        <v>9.4059000000000004E-2</v>
      </c>
      <c r="H25" s="67">
        <f t="shared" si="1"/>
        <v>9.4059000000000004E-2</v>
      </c>
      <c r="I25" s="67">
        <f t="shared" si="1"/>
        <v>9.4059000000000004E-2</v>
      </c>
      <c r="J25" s="67">
        <f t="shared" si="1"/>
        <v>9.4059000000000004E-2</v>
      </c>
      <c r="K25" s="67">
        <f t="shared" si="1"/>
        <v>9.4059000000000004E-2</v>
      </c>
      <c r="L25" s="67">
        <f t="shared" si="1"/>
        <v>9.4059000000000004E-2</v>
      </c>
      <c r="M25" s="67">
        <f t="shared" si="1"/>
        <v>9.4059000000000004E-2</v>
      </c>
      <c r="N25" s="67">
        <f t="shared" si="1"/>
        <v>9.4059000000000004E-2</v>
      </c>
      <c r="O25" s="67">
        <f t="shared" si="1"/>
        <v>9.4059000000000004E-2</v>
      </c>
      <c r="P25" s="67">
        <f t="shared" si="1"/>
        <v>9.4059000000000004E-2</v>
      </c>
      <c r="Q25" s="67">
        <f t="shared" si="1"/>
        <v>9.4059000000000004E-2</v>
      </c>
      <c r="R25" s="67">
        <f t="shared" si="1"/>
        <v>9.4059000000000004E-2</v>
      </c>
      <c r="S25" s="67">
        <f t="shared" si="1"/>
        <v>9.4059000000000004E-2</v>
      </c>
      <c r="T25" s="67">
        <f t="shared" si="1"/>
        <v>9.4059000000000004E-2</v>
      </c>
      <c r="U25" s="67">
        <f t="shared" si="1"/>
        <v>9.4059000000000004E-2</v>
      </c>
      <c r="V25" s="67">
        <f t="shared" si="1"/>
        <v>9.4059000000000004E-2</v>
      </c>
      <c r="W25" s="67">
        <f t="shared" si="1"/>
        <v>9.4059000000000004E-2</v>
      </c>
      <c r="X25" s="67">
        <f t="shared" si="1"/>
        <v>9.4059000000000004E-2</v>
      </c>
      <c r="Y25" s="67">
        <f t="shared" si="1"/>
        <v>9.4059000000000004E-2</v>
      </c>
      <c r="Z25" s="67">
        <f t="shared" si="1"/>
        <v>9.4059000000000004E-2</v>
      </c>
      <c r="AA25" s="67">
        <f t="shared" si="1"/>
        <v>9.4059000000000004E-2</v>
      </c>
      <c r="AB25" s="67">
        <f t="shared" si="1"/>
        <v>9.4059000000000004E-2</v>
      </c>
      <c r="AC25" s="67">
        <f t="shared" si="1"/>
        <v>9.4059000000000004E-2</v>
      </c>
      <c r="AD25" s="67">
        <f t="shared" si="1"/>
        <v>9.4059000000000004E-2</v>
      </c>
      <c r="AE25" s="67">
        <f t="shared" si="1"/>
        <v>9.4059000000000004E-2</v>
      </c>
      <c r="AF25" s="67">
        <f t="shared" si="1"/>
        <v>9.4059000000000004E-2</v>
      </c>
      <c r="AG25" s="67">
        <f t="shared" si="1"/>
        <v>9.4059000000000004E-2</v>
      </c>
      <c r="AH25" s="67">
        <f t="shared" si="1"/>
        <v>9.4059000000000004E-2</v>
      </c>
      <c r="AI25" s="67">
        <f t="shared" si="1"/>
        <v>9.4059000000000004E-2</v>
      </c>
      <c r="AJ25" s="67">
        <f t="shared" si="1"/>
        <v>9.4059000000000004E-2</v>
      </c>
      <c r="AK25" s="67">
        <f t="shared" si="1"/>
        <v>9.4059000000000004E-2</v>
      </c>
      <c r="AL25" s="67">
        <f t="shared" si="1"/>
        <v>9.4059000000000004E-2</v>
      </c>
      <c r="AM25" s="67">
        <f t="shared" si="1"/>
        <v>9.4059000000000004E-2</v>
      </c>
      <c r="AN25" s="67">
        <f t="shared" si="1"/>
        <v>9.4059000000000004E-2</v>
      </c>
      <c r="AO25" s="67">
        <f t="shared" si="1"/>
        <v>9.4059000000000004E-2</v>
      </c>
      <c r="AP25" s="67">
        <f t="shared" si="1"/>
        <v>9.4059000000000004E-2</v>
      </c>
      <c r="AQ25" s="67">
        <f t="shared" si="1"/>
        <v>9.4059000000000004E-2</v>
      </c>
      <c r="AR25" s="67">
        <f t="shared" si="1"/>
        <v>9.4059000000000004E-2</v>
      </c>
      <c r="AS25" s="67">
        <f t="shared" si="1"/>
        <v>9.4059000000000004E-2</v>
      </c>
      <c r="AT25" s="67">
        <f t="shared" si="1"/>
        <v>9.4059000000000004E-2</v>
      </c>
      <c r="AU25" s="67">
        <f t="shared" si="1"/>
        <v>9.4059000000000004E-2</v>
      </c>
      <c r="AV25" s="67">
        <f t="shared" si="1"/>
        <v>9.4059000000000004E-2</v>
      </c>
      <c r="AW25" s="67">
        <f t="shared" si="1"/>
        <v>9.4059000000000004E-2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94</v>
      </c>
      <c r="C26" s="58" t="s">
        <v>92</v>
      </c>
      <c r="D26" s="57" t="s">
        <v>40</v>
      </c>
      <c r="E26" s="59">
        <f>E18+E25</f>
        <v>-0.77653839664118185</v>
      </c>
      <c r="F26" s="59">
        <f t="shared" ref="F26:BD26" si="2">F18+F25</f>
        <v>-0.72950889664118179</v>
      </c>
      <c r="G26" s="59">
        <f t="shared" si="2"/>
        <v>9.4059000000000004E-2</v>
      </c>
      <c r="H26" s="59">
        <f t="shared" si="2"/>
        <v>9.4059000000000004E-2</v>
      </c>
      <c r="I26" s="59">
        <f t="shared" si="2"/>
        <v>9.4059000000000004E-2</v>
      </c>
      <c r="J26" s="59">
        <f t="shared" si="2"/>
        <v>9.4059000000000004E-2</v>
      </c>
      <c r="K26" s="59">
        <f t="shared" si="2"/>
        <v>9.4059000000000004E-2</v>
      </c>
      <c r="L26" s="59">
        <f t="shared" si="2"/>
        <v>9.4059000000000004E-2</v>
      </c>
      <c r="M26" s="59">
        <f t="shared" si="2"/>
        <v>9.4059000000000004E-2</v>
      </c>
      <c r="N26" s="59">
        <f t="shared" si="2"/>
        <v>9.4059000000000004E-2</v>
      </c>
      <c r="O26" s="59">
        <f t="shared" si="2"/>
        <v>9.4059000000000004E-2</v>
      </c>
      <c r="P26" s="59">
        <f t="shared" si="2"/>
        <v>9.4059000000000004E-2</v>
      </c>
      <c r="Q26" s="59">
        <f t="shared" si="2"/>
        <v>9.4059000000000004E-2</v>
      </c>
      <c r="R26" s="59">
        <f t="shared" si="2"/>
        <v>9.4059000000000004E-2</v>
      </c>
      <c r="S26" s="59">
        <f t="shared" si="2"/>
        <v>9.4059000000000004E-2</v>
      </c>
      <c r="T26" s="59">
        <f t="shared" si="2"/>
        <v>9.4059000000000004E-2</v>
      </c>
      <c r="U26" s="59">
        <f t="shared" si="2"/>
        <v>9.4059000000000004E-2</v>
      </c>
      <c r="V26" s="59">
        <f t="shared" si="2"/>
        <v>9.4059000000000004E-2</v>
      </c>
      <c r="W26" s="59">
        <f t="shared" si="2"/>
        <v>9.4059000000000004E-2</v>
      </c>
      <c r="X26" s="59">
        <f t="shared" si="2"/>
        <v>9.4059000000000004E-2</v>
      </c>
      <c r="Y26" s="59">
        <f t="shared" si="2"/>
        <v>9.4059000000000004E-2</v>
      </c>
      <c r="Z26" s="59">
        <f t="shared" si="2"/>
        <v>9.4059000000000004E-2</v>
      </c>
      <c r="AA26" s="59">
        <f t="shared" si="2"/>
        <v>9.4059000000000004E-2</v>
      </c>
      <c r="AB26" s="59">
        <f t="shared" si="2"/>
        <v>9.4059000000000004E-2</v>
      </c>
      <c r="AC26" s="59">
        <f t="shared" si="2"/>
        <v>9.4059000000000004E-2</v>
      </c>
      <c r="AD26" s="59">
        <f t="shared" si="2"/>
        <v>9.4059000000000004E-2</v>
      </c>
      <c r="AE26" s="59">
        <f t="shared" si="2"/>
        <v>9.4059000000000004E-2</v>
      </c>
      <c r="AF26" s="59">
        <f t="shared" si="2"/>
        <v>9.4059000000000004E-2</v>
      </c>
      <c r="AG26" s="59">
        <f t="shared" si="2"/>
        <v>9.4059000000000004E-2</v>
      </c>
      <c r="AH26" s="59">
        <f t="shared" si="2"/>
        <v>9.4059000000000004E-2</v>
      </c>
      <c r="AI26" s="59">
        <f t="shared" si="2"/>
        <v>9.4059000000000004E-2</v>
      </c>
      <c r="AJ26" s="59">
        <f t="shared" si="2"/>
        <v>9.4059000000000004E-2</v>
      </c>
      <c r="AK26" s="59">
        <f t="shared" si="2"/>
        <v>9.4059000000000004E-2</v>
      </c>
      <c r="AL26" s="59">
        <f t="shared" si="2"/>
        <v>9.4059000000000004E-2</v>
      </c>
      <c r="AM26" s="59">
        <f t="shared" si="2"/>
        <v>9.4059000000000004E-2</v>
      </c>
      <c r="AN26" s="59">
        <f t="shared" si="2"/>
        <v>9.4059000000000004E-2</v>
      </c>
      <c r="AO26" s="59">
        <f t="shared" si="2"/>
        <v>9.4059000000000004E-2</v>
      </c>
      <c r="AP26" s="59">
        <f t="shared" si="2"/>
        <v>9.4059000000000004E-2</v>
      </c>
      <c r="AQ26" s="59">
        <f t="shared" si="2"/>
        <v>9.4059000000000004E-2</v>
      </c>
      <c r="AR26" s="59">
        <f t="shared" si="2"/>
        <v>9.4059000000000004E-2</v>
      </c>
      <c r="AS26" s="59">
        <f t="shared" si="2"/>
        <v>9.4059000000000004E-2</v>
      </c>
      <c r="AT26" s="59">
        <f t="shared" si="2"/>
        <v>9.4059000000000004E-2</v>
      </c>
      <c r="AU26" s="59">
        <f t="shared" si="2"/>
        <v>9.4059000000000004E-2</v>
      </c>
      <c r="AV26" s="59">
        <f t="shared" si="2"/>
        <v>9.4059000000000004E-2</v>
      </c>
      <c r="AW26" s="59">
        <f t="shared" si="2"/>
        <v>9.4059000000000004E-2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-0.62123071731294555</v>
      </c>
      <c r="F28" s="34">
        <f t="shared" ref="F28:AW28" si="4">F26*F27</f>
        <v>-0.58360711731294546</v>
      </c>
      <c r="G28" s="34">
        <f t="shared" si="4"/>
        <v>7.5247200000000014E-2</v>
      </c>
      <c r="H28" s="34">
        <f t="shared" si="4"/>
        <v>7.5247200000000014E-2</v>
      </c>
      <c r="I28" s="34">
        <f t="shared" si="4"/>
        <v>7.5247200000000014E-2</v>
      </c>
      <c r="J28" s="34">
        <f t="shared" si="4"/>
        <v>7.5247200000000014E-2</v>
      </c>
      <c r="K28" s="34">
        <f t="shared" si="4"/>
        <v>7.5247200000000014E-2</v>
      </c>
      <c r="L28" s="34">
        <f t="shared" si="4"/>
        <v>7.5247200000000014E-2</v>
      </c>
      <c r="M28" s="34">
        <f t="shared" si="4"/>
        <v>7.5247200000000014E-2</v>
      </c>
      <c r="N28" s="34">
        <f t="shared" si="4"/>
        <v>7.5247200000000014E-2</v>
      </c>
      <c r="O28" s="34">
        <f t="shared" si="4"/>
        <v>7.5247200000000014E-2</v>
      </c>
      <c r="P28" s="34">
        <f t="shared" si="4"/>
        <v>7.5247200000000014E-2</v>
      </c>
      <c r="Q28" s="34">
        <f t="shared" si="4"/>
        <v>7.5247200000000014E-2</v>
      </c>
      <c r="R28" s="34">
        <f t="shared" si="4"/>
        <v>7.5247200000000014E-2</v>
      </c>
      <c r="S28" s="34">
        <f t="shared" si="4"/>
        <v>7.5247200000000014E-2</v>
      </c>
      <c r="T28" s="34">
        <f t="shared" si="4"/>
        <v>7.5247200000000014E-2</v>
      </c>
      <c r="U28" s="34">
        <f t="shared" si="4"/>
        <v>7.5247200000000014E-2</v>
      </c>
      <c r="V28" s="34">
        <f t="shared" si="4"/>
        <v>7.5247200000000014E-2</v>
      </c>
      <c r="W28" s="34">
        <f t="shared" si="4"/>
        <v>7.5247200000000014E-2</v>
      </c>
      <c r="X28" s="34">
        <f t="shared" si="4"/>
        <v>7.5247200000000014E-2</v>
      </c>
      <c r="Y28" s="34">
        <f t="shared" si="4"/>
        <v>7.5247200000000014E-2</v>
      </c>
      <c r="Z28" s="34">
        <f t="shared" si="4"/>
        <v>7.5247200000000014E-2</v>
      </c>
      <c r="AA28" s="34">
        <f t="shared" si="4"/>
        <v>7.5247200000000014E-2</v>
      </c>
      <c r="AB28" s="34">
        <f t="shared" si="4"/>
        <v>7.5247200000000014E-2</v>
      </c>
      <c r="AC28" s="34">
        <f t="shared" si="4"/>
        <v>7.5247200000000014E-2</v>
      </c>
      <c r="AD28" s="34">
        <f t="shared" si="4"/>
        <v>7.5247200000000014E-2</v>
      </c>
      <c r="AE28" s="34">
        <f t="shared" si="4"/>
        <v>7.5247200000000014E-2</v>
      </c>
      <c r="AF28" s="34">
        <f t="shared" si="4"/>
        <v>7.5247200000000014E-2</v>
      </c>
      <c r="AG28" s="34">
        <f t="shared" si="4"/>
        <v>7.5247200000000014E-2</v>
      </c>
      <c r="AH28" s="34">
        <f t="shared" si="4"/>
        <v>7.5247200000000014E-2</v>
      </c>
      <c r="AI28" s="34">
        <f t="shared" si="4"/>
        <v>7.5247200000000014E-2</v>
      </c>
      <c r="AJ28" s="34">
        <f t="shared" si="4"/>
        <v>7.5247200000000014E-2</v>
      </c>
      <c r="AK28" s="34">
        <f t="shared" si="4"/>
        <v>7.5247200000000014E-2</v>
      </c>
      <c r="AL28" s="34">
        <f t="shared" si="4"/>
        <v>7.5247200000000014E-2</v>
      </c>
      <c r="AM28" s="34">
        <f t="shared" si="4"/>
        <v>7.5247200000000014E-2</v>
      </c>
      <c r="AN28" s="34">
        <f t="shared" si="4"/>
        <v>7.5247200000000014E-2</v>
      </c>
      <c r="AO28" s="34">
        <f t="shared" si="4"/>
        <v>7.5247200000000014E-2</v>
      </c>
      <c r="AP28" s="34">
        <f t="shared" si="4"/>
        <v>7.5247200000000014E-2</v>
      </c>
      <c r="AQ28" s="34">
        <f t="shared" si="4"/>
        <v>7.5247200000000014E-2</v>
      </c>
      <c r="AR28" s="34">
        <f t="shared" si="4"/>
        <v>7.5247200000000014E-2</v>
      </c>
      <c r="AS28" s="34">
        <f t="shared" si="4"/>
        <v>7.5247200000000014E-2</v>
      </c>
      <c r="AT28" s="34">
        <f t="shared" si="4"/>
        <v>7.5247200000000014E-2</v>
      </c>
      <c r="AU28" s="34">
        <f t="shared" si="4"/>
        <v>7.5247200000000014E-2</v>
      </c>
      <c r="AV28" s="34">
        <f t="shared" si="4"/>
        <v>7.5247200000000014E-2</v>
      </c>
      <c r="AW28" s="34">
        <f t="shared" si="4"/>
        <v>7.5247200000000014E-2</v>
      </c>
      <c r="AX28" s="34"/>
      <c r="AY28" s="34"/>
      <c r="AZ28" s="34"/>
      <c r="BA28" s="34"/>
      <c r="BB28" s="34"/>
      <c r="BC28" s="34"/>
      <c r="BD28" s="34"/>
    </row>
    <row r="29" spans="1:56" x14ac:dyDescent="0.3">
      <c r="A29" s="115"/>
      <c r="B29" s="9" t="s">
        <v>91</v>
      </c>
      <c r="C29" s="11" t="s">
        <v>44</v>
      </c>
      <c r="D29" s="9" t="s">
        <v>40</v>
      </c>
      <c r="E29" s="34">
        <f>E26-E28</f>
        <v>-0.1553076793282363</v>
      </c>
      <c r="F29" s="34">
        <f t="shared" ref="F29:AW29" si="5">F26-F28</f>
        <v>-0.14590177932823634</v>
      </c>
      <c r="G29" s="34">
        <f t="shared" si="5"/>
        <v>1.881179999999999E-2</v>
      </c>
      <c r="H29" s="34">
        <f t="shared" si="5"/>
        <v>1.881179999999999E-2</v>
      </c>
      <c r="I29" s="34">
        <f t="shared" si="5"/>
        <v>1.881179999999999E-2</v>
      </c>
      <c r="J29" s="34">
        <f t="shared" si="5"/>
        <v>1.881179999999999E-2</v>
      </c>
      <c r="K29" s="34">
        <f t="shared" si="5"/>
        <v>1.881179999999999E-2</v>
      </c>
      <c r="L29" s="34">
        <f t="shared" si="5"/>
        <v>1.881179999999999E-2</v>
      </c>
      <c r="M29" s="34">
        <f t="shared" si="5"/>
        <v>1.881179999999999E-2</v>
      </c>
      <c r="N29" s="34">
        <f t="shared" si="5"/>
        <v>1.881179999999999E-2</v>
      </c>
      <c r="O29" s="34">
        <f t="shared" si="5"/>
        <v>1.881179999999999E-2</v>
      </c>
      <c r="P29" s="34">
        <f t="shared" si="5"/>
        <v>1.881179999999999E-2</v>
      </c>
      <c r="Q29" s="34">
        <f t="shared" si="5"/>
        <v>1.881179999999999E-2</v>
      </c>
      <c r="R29" s="34">
        <f t="shared" si="5"/>
        <v>1.881179999999999E-2</v>
      </c>
      <c r="S29" s="34">
        <f t="shared" si="5"/>
        <v>1.881179999999999E-2</v>
      </c>
      <c r="T29" s="34">
        <f t="shared" si="5"/>
        <v>1.881179999999999E-2</v>
      </c>
      <c r="U29" s="34">
        <f t="shared" si="5"/>
        <v>1.881179999999999E-2</v>
      </c>
      <c r="V29" s="34">
        <f t="shared" si="5"/>
        <v>1.881179999999999E-2</v>
      </c>
      <c r="W29" s="34">
        <f t="shared" si="5"/>
        <v>1.881179999999999E-2</v>
      </c>
      <c r="X29" s="34">
        <f t="shared" si="5"/>
        <v>1.881179999999999E-2</v>
      </c>
      <c r="Y29" s="34">
        <f t="shared" si="5"/>
        <v>1.881179999999999E-2</v>
      </c>
      <c r="Z29" s="34">
        <f t="shared" si="5"/>
        <v>1.881179999999999E-2</v>
      </c>
      <c r="AA29" s="34">
        <f t="shared" si="5"/>
        <v>1.881179999999999E-2</v>
      </c>
      <c r="AB29" s="34">
        <f t="shared" si="5"/>
        <v>1.881179999999999E-2</v>
      </c>
      <c r="AC29" s="34">
        <f t="shared" si="5"/>
        <v>1.881179999999999E-2</v>
      </c>
      <c r="AD29" s="34">
        <f t="shared" si="5"/>
        <v>1.881179999999999E-2</v>
      </c>
      <c r="AE29" s="34">
        <f t="shared" si="5"/>
        <v>1.881179999999999E-2</v>
      </c>
      <c r="AF29" s="34">
        <f t="shared" si="5"/>
        <v>1.881179999999999E-2</v>
      </c>
      <c r="AG29" s="34">
        <f t="shared" si="5"/>
        <v>1.881179999999999E-2</v>
      </c>
      <c r="AH29" s="34">
        <f t="shared" si="5"/>
        <v>1.881179999999999E-2</v>
      </c>
      <c r="AI29" s="34">
        <f t="shared" si="5"/>
        <v>1.881179999999999E-2</v>
      </c>
      <c r="AJ29" s="34">
        <f t="shared" si="5"/>
        <v>1.881179999999999E-2</v>
      </c>
      <c r="AK29" s="34">
        <f t="shared" si="5"/>
        <v>1.881179999999999E-2</v>
      </c>
      <c r="AL29" s="34">
        <f t="shared" si="5"/>
        <v>1.881179999999999E-2</v>
      </c>
      <c r="AM29" s="34">
        <f t="shared" si="5"/>
        <v>1.881179999999999E-2</v>
      </c>
      <c r="AN29" s="34">
        <f t="shared" si="5"/>
        <v>1.881179999999999E-2</v>
      </c>
      <c r="AO29" s="34">
        <f t="shared" si="5"/>
        <v>1.881179999999999E-2</v>
      </c>
      <c r="AP29" s="34">
        <f t="shared" si="5"/>
        <v>1.881179999999999E-2</v>
      </c>
      <c r="AQ29" s="34">
        <f t="shared" si="5"/>
        <v>1.881179999999999E-2</v>
      </c>
      <c r="AR29" s="34">
        <f t="shared" si="5"/>
        <v>1.881179999999999E-2</v>
      </c>
      <c r="AS29" s="34">
        <f t="shared" si="5"/>
        <v>1.881179999999999E-2</v>
      </c>
      <c r="AT29" s="34">
        <f t="shared" si="5"/>
        <v>1.881179999999999E-2</v>
      </c>
      <c r="AU29" s="34">
        <f t="shared" si="5"/>
        <v>1.881179999999999E-2</v>
      </c>
      <c r="AV29" s="34">
        <f t="shared" si="5"/>
        <v>1.881179999999999E-2</v>
      </c>
      <c r="AW29" s="34">
        <f t="shared" si="5"/>
        <v>1.881179999999999E-2</v>
      </c>
      <c r="AX29" s="34"/>
      <c r="AY29" s="34"/>
      <c r="AZ29" s="34"/>
      <c r="BA29" s="34"/>
      <c r="BB29" s="34"/>
      <c r="BC29" s="34"/>
      <c r="BD29" s="34"/>
    </row>
    <row r="30" spans="1:56" ht="16.5" hidden="1" customHeight="1" outlineLevel="1" x14ac:dyDescent="0.35">
      <c r="A30" s="115"/>
      <c r="B30" s="9" t="s">
        <v>1</v>
      </c>
      <c r="C30" s="11" t="s">
        <v>53</v>
      </c>
      <c r="D30" s="9" t="s">
        <v>40</v>
      </c>
      <c r="F30" s="34">
        <f>$E$28/'Fixed data'!$C$7</f>
        <v>-1.380512705139879E-2</v>
      </c>
      <c r="G30" s="34">
        <f>$E$28/'Fixed data'!$C$7</f>
        <v>-1.380512705139879E-2</v>
      </c>
      <c r="H30" s="34">
        <f>$E$28/'Fixed data'!$C$7</f>
        <v>-1.380512705139879E-2</v>
      </c>
      <c r="I30" s="34">
        <f>$E$28/'Fixed data'!$C$7</f>
        <v>-1.380512705139879E-2</v>
      </c>
      <c r="J30" s="34">
        <f>$E$28/'Fixed data'!$C$7</f>
        <v>-1.380512705139879E-2</v>
      </c>
      <c r="K30" s="34">
        <f>$E$28/'Fixed data'!$C$7</f>
        <v>-1.380512705139879E-2</v>
      </c>
      <c r="L30" s="34">
        <f>$E$28/'Fixed data'!$C$7</f>
        <v>-1.380512705139879E-2</v>
      </c>
      <c r="M30" s="34">
        <f>$E$28/'Fixed data'!$C$7</f>
        <v>-1.380512705139879E-2</v>
      </c>
      <c r="N30" s="34">
        <f>$E$28/'Fixed data'!$C$7</f>
        <v>-1.380512705139879E-2</v>
      </c>
      <c r="O30" s="34">
        <f>$E$28/'Fixed data'!$C$7</f>
        <v>-1.380512705139879E-2</v>
      </c>
      <c r="P30" s="34">
        <f>$E$28/'Fixed data'!$C$7</f>
        <v>-1.380512705139879E-2</v>
      </c>
      <c r="Q30" s="34">
        <f>$E$28/'Fixed data'!$C$7</f>
        <v>-1.380512705139879E-2</v>
      </c>
      <c r="R30" s="34">
        <f>$E$28/'Fixed data'!$C$7</f>
        <v>-1.380512705139879E-2</v>
      </c>
      <c r="S30" s="34">
        <f>$E$28/'Fixed data'!$C$7</f>
        <v>-1.380512705139879E-2</v>
      </c>
      <c r="T30" s="34">
        <f>$E$28/'Fixed data'!$C$7</f>
        <v>-1.380512705139879E-2</v>
      </c>
      <c r="U30" s="34">
        <f>$E$28/'Fixed data'!$C$7</f>
        <v>-1.380512705139879E-2</v>
      </c>
      <c r="V30" s="34">
        <f>$E$28/'Fixed data'!$C$7</f>
        <v>-1.380512705139879E-2</v>
      </c>
      <c r="W30" s="34">
        <f>$E$28/'Fixed data'!$C$7</f>
        <v>-1.380512705139879E-2</v>
      </c>
      <c r="X30" s="34">
        <f>$E$28/'Fixed data'!$C$7</f>
        <v>-1.380512705139879E-2</v>
      </c>
      <c r="Y30" s="34">
        <f>$E$28/'Fixed data'!$C$7</f>
        <v>-1.380512705139879E-2</v>
      </c>
      <c r="Z30" s="34">
        <f>$E$28/'Fixed data'!$C$7</f>
        <v>-1.380512705139879E-2</v>
      </c>
      <c r="AA30" s="34">
        <f>$E$28/'Fixed data'!$C$7</f>
        <v>-1.380512705139879E-2</v>
      </c>
      <c r="AB30" s="34">
        <f>$E$28/'Fixed data'!$C$7</f>
        <v>-1.380512705139879E-2</v>
      </c>
      <c r="AC30" s="34">
        <f>$E$28/'Fixed data'!$C$7</f>
        <v>-1.380512705139879E-2</v>
      </c>
      <c r="AD30" s="34">
        <f>$E$28/'Fixed data'!$C$7</f>
        <v>-1.380512705139879E-2</v>
      </c>
      <c r="AE30" s="34">
        <f>$E$28/'Fixed data'!$C$7</f>
        <v>-1.380512705139879E-2</v>
      </c>
      <c r="AF30" s="34">
        <f>$E$28/'Fixed data'!$C$7</f>
        <v>-1.380512705139879E-2</v>
      </c>
      <c r="AG30" s="34">
        <f>$E$28/'Fixed data'!$C$7</f>
        <v>-1.380512705139879E-2</v>
      </c>
      <c r="AH30" s="34">
        <f>$E$28/'Fixed data'!$C$7</f>
        <v>-1.380512705139879E-2</v>
      </c>
      <c r="AI30" s="34">
        <f>$E$28/'Fixed data'!$C$7</f>
        <v>-1.380512705139879E-2</v>
      </c>
      <c r="AJ30" s="34">
        <f>$E$28/'Fixed data'!$C$7</f>
        <v>-1.380512705139879E-2</v>
      </c>
      <c r="AK30" s="34">
        <f>$E$28/'Fixed data'!$C$7</f>
        <v>-1.380512705139879E-2</v>
      </c>
      <c r="AL30" s="34">
        <f>$E$28/'Fixed data'!$C$7</f>
        <v>-1.380512705139879E-2</v>
      </c>
      <c r="AM30" s="34">
        <f>$E$28/'Fixed data'!$C$7</f>
        <v>-1.380512705139879E-2</v>
      </c>
      <c r="AN30" s="34">
        <f>$E$28/'Fixed data'!$C$7</f>
        <v>-1.380512705139879E-2</v>
      </c>
      <c r="AO30" s="34">
        <f>$E$28/'Fixed data'!$C$7</f>
        <v>-1.380512705139879E-2</v>
      </c>
      <c r="AP30" s="34">
        <f>$E$28/'Fixed data'!$C$7</f>
        <v>-1.380512705139879E-2</v>
      </c>
      <c r="AQ30" s="34">
        <f>$E$28/'Fixed data'!$C$7</f>
        <v>-1.380512705139879E-2</v>
      </c>
      <c r="AR30" s="34">
        <f>$E$28/'Fixed data'!$C$7</f>
        <v>-1.380512705139879E-2</v>
      </c>
      <c r="AS30" s="34">
        <f>$E$28/'Fixed data'!$C$7</f>
        <v>-1.380512705139879E-2</v>
      </c>
      <c r="AT30" s="34">
        <f>$E$28/'Fixed data'!$C$7</f>
        <v>-1.380512705139879E-2</v>
      </c>
      <c r="AU30" s="34">
        <f>$E$28/'Fixed data'!$C$7</f>
        <v>-1.380512705139879E-2</v>
      </c>
      <c r="AV30" s="34">
        <f>$E$28/'Fixed data'!$C$7</f>
        <v>-1.380512705139879E-2</v>
      </c>
      <c r="AW30" s="34">
        <f>$E$28/'Fixed data'!$C$7</f>
        <v>-1.380512705139879E-2</v>
      </c>
      <c r="AX30" s="34">
        <f>$E$28/'Fixed data'!$C$7</f>
        <v>-1.380512705139879E-2</v>
      </c>
      <c r="AY30" s="34"/>
      <c r="AZ30" s="34"/>
      <c r="BA30" s="34"/>
      <c r="BB30" s="34"/>
      <c r="BC30" s="34"/>
      <c r="BD30" s="34"/>
    </row>
    <row r="31" spans="1:56" ht="16.5" hidden="1" customHeight="1" outlineLevel="1" x14ac:dyDescent="0.35">
      <c r="A31" s="115"/>
      <c r="B31" s="9" t="s">
        <v>2</v>
      </c>
      <c r="C31" s="11" t="s">
        <v>54</v>
      </c>
      <c r="D31" s="9" t="s">
        <v>40</v>
      </c>
      <c r="F31" s="34"/>
      <c r="G31" s="34">
        <f>$F$28/'Fixed data'!$C$7</f>
        <v>-1.2969047051398787E-2</v>
      </c>
      <c r="H31" s="34">
        <f>$F$28/'Fixed data'!$C$7</f>
        <v>-1.2969047051398787E-2</v>
      </c>
      <c r="I31" s="34">
        <f>$F$28/'Fixed data'!$C$7</f>
        <v>-1.2969047051398787E-2</v>
      </c>
      <c r="J31" s="34">
        <f>$F$28/'Fixed data'!$C$7</f>
        <v>-1.2969047051398787E-2</v>
      </c>
      <c r="K31" s="34">
        <f>$F$28/'Fixed data'!$C$7</f>
        <v>-1.2969047051398787E-2</v>
      </c>
      <c r="L31" s="34">
        <f>$F$28/'Fixed data'!$C$7</f>
        <v>-1.2969047051398787E-2</v>
      </c>
      <c r="M31" s="34">
        <f>$F$28/'Fixed data'!$C$7</f>
        <v>-1.2969047051398787E-2</v>
      </c>
      <c r="N31" s="34">
        <f>$F$28/'Fixed data'!$C$7</f>
        <v>-1.2969047051398787E-2</v>
      </c>
      <c r="O31" s="34">
        <f>$F$28/'Fixed data'!$C$7</f>
        <v>-1.2969047051398787E-2</v>
      </c>
      <c r="P31" s="34">
        <f>$F$28/'Fixed data'!$C$7</f>
        <v>-1.2969047051398787E-2</v>
      </c>
      <c r="Q31" s="34">
        <f>$F$28/'Fixed data'!$C$7</f>
        <v>-1.2969047051398787E-2</v>
      </c>
      <c r="R31" s="34">
        <f>$F$28/'Fixed data'!$C$7</f>
        <v>-1.2969047051398787E-2</v>
      </c>
      <c r="S31" s="34">
        <f>$F$28/'Fixed data'!$C$7</f>
        <v>-1.2969047051398787E-2</v>
      </c>
      <c r="T31" s="34">
        <f>$F$28/'Fixed data'!$C$7</f>
        <v>-1.2969047051398787E-2</v>
      </c>
      <c r="U31" s="34">
        <f>$F$28/'Fixed data'!$C$7</f>
        <v>-1.2969047051398787E-2</v>
      </c>
      <c r="V31" s="34">
        <f>$F$28/'Fixed data'!$C$7</f>
        <v>-1.2969047051398787E-2</v>
      </c>
      <c r="W31" s="34">
        <f>$F$28/'Fixed data'!$C$7</f>
        <v>-1.2969047051398787E-2</v>
      </c>
      <c r="X31" s="34">
        <f>$F$28/'Fixed data'!$C$7</f>
        <v>-1.2969047051398787E-2</v>
      </c>
      <c r="Y31" s="34">
        <f>$F$28/'Fixed data'!$C$7</f>
        <v>-1.2969047051398787E-2</v>
      </c>
      <c r="Z31" s="34">
        <f>$F$28/'Fixed data'!$C$7</f>
        <v>-1.2969047051398787E-2</v>
      </c>
      <c r="AA31" s="34">
        <f>$F$28/'Fixed data'!$C$7</f>
        <v>-1.2969047051398787E-2</v>
      </c>
      <c r="AB31" s="34">
        <f>$F$28/'Fixed data'!$C$7</f>
        <v>-1.2969047051398787E-2</v>
      </c>
      <c r="AC31" s="34">
        <f>$F$28/'Fixed data'!$C$7</f>
        <v>-1.2969047051398787E-2</v>
      </c>
      <c r="AD31" s="34">
        <f>$F$28/'Fixed data'!$C$7</f>
        <v>-1.2969047051398787E-2</v>
      </c>
      <c r="AE31" s="34">
        <f>$F$28/'Fixed data'!$C$7</f>
        <v>-1.2969047051398787E-2</v>
      </c>
      <c r="AF31" s="34">
        <f>$F$28/'Fixed data'!$C$7</f>
        <v>-1.2969047051398787E-2</v>
      </c>
      <c r="AG31" s="34">
        <f>$F$28/'Fixed data'!$C$7</f>
        <v>-1.2969047051398787E-2</v>
      </c>
      <c r="AH31" s="34">
        <f>$F$28/'Fixed data'!$C$7</f>
        <v>-1.2969047051398787E-2</v>
      </c>
      <c r="AI31" s="34">
        <f>$F$28/'Fixed data'!$C$7</f>
        <v>-1.2969047051398787E-2</v>
      </c>
      <c r="AJ31" s="34">
        <f>$F$28/'Fixed data'!$C$7</f>
        <v>-1.2969047051398787E-2</v>
      </c>
      <c r="AK31" s="34">
        <f>$F$28/'Fixed data'!$C$7</f>
        <v>-1.2969047051398787E-2</v>
      </c>
      <c r="AL31" s="34">
        <f>$F$28/'Fixed data'!$C$7</f>
        <v>-1.2969047051398787E-2</v>
      </c>
      <c r="AM31" s="34">
        <f>$F$28/'Fixed data'!$C$7</f>
        <v>-1.2969047051398787E-2</v>
      </c>
      <c r="AN31" s="34">
        <f>$F$28/'Fixed data'!$C$7</f>
        <v>-1.2969047051398787E-2</v>
      </c>
      <c r="AO31" s="34">
        <f>$F$28/'Fixed data'!$C$7</f>
        <v>-1.2969047051398787E-2</v>
      </c>
      <c r="AP31" s="34">
        <f>$F$28/'Fixed data'!$C$7</f>
        <v>-1.2969047051398787E-2</v>
      </c>
      <c r="AQ31" s="34">
        <f>$F$28/'Fixed data'!$C$7</f>
        <v>-1.2969047051398787E-2</v>
      </c>
      <c r="AR31" s="34">
        <f>$F$28/'Fixed data'!$C$7</f>
        <v>-1.2969047051398787E-2</v>
      </c>
      <c r="AS31" s="34">
        <f>$F$28/'Fixed data'!$C$7</f>
        <v>-1.2969047051398787E-2</v>
      </c>
      <c r="AT31" s="34">
        <f>$F$28/'Fixed data'!$C$7</f>
        <v>-1.2969047051398787E-2</v>
      </c>
      <c r="AU31" s="34">
        <f>$F$28/'Fixed data'!$C$7</f>
        <v>-1.2969047051398787E-2</v>
      </c>
      <c r="AV31" s="34">
        <f>$F$28/'Fixed data'!$C$7</f>
        <v>-1.2969047051398787E-2</v>
      </c>
      <c r="AW31" s="34">
        <f>$F$28/'Fixed data'!$C$7</f>
        <v>-1.2969047051398787E-2</v>
      </c>
      <c r="AX31" s="34">
        <f>$F$28/'Fixed data'!$C$7</f>
        <v>-1.2969047051398787E-2</v>
      </c>
      <c r="AY31" s="34">
        <f>$F$28/'Fixed data'!$C$7</f>
        <v>-1.2969047051398787E-2</v>
      </c>
      <c r="AZ31" s="34"/>
      <c r="BA31" s="34"/>
      <c r="BB31" s="34"/>
      <c r="BC31" s="34"/>
      <c r="BD31" s="34"/>
    </row>
    <row r="32" spans="1:56" ht="16.5" hidden="1" customHeight="1" outlineLevel="1" x14ac:dyDescent="0.35">
      <c r="A32" s="115"/>
      <c r="B32" s="9" t="s">
        <v>3</v>
      </c>
      <c r="C32" s="11" t="s">
        <v>55</v>
      </c>
      <c r="D32" s="9" t="s">
        <v>40</v>
      </c>
      <c r="F32" s="34"/>
      <c r="G32" s="34"/>
      <c r="H32" s="34">
        <f>$G$28/'Fixed data'!$C$7</f>
        <v>1.6721600000000002E-3</v>
      </c>
      <c r="I32" s="34">
        <f>$G$28/'Fixed data'!$C$7</f>
        <v>1.6721600000000002E-3</v>
      </c>
      <c r="J32" s="34">
        <f>$G$28/'Fixed data'!$C$7</f>
        <v>1.6721600000000002E-3</v>
      </c>
      <c r="K32" s="34">
        <f>$G$28/'Fixed data'!$C$7</f>
        <v>1.6721600000000002E-3</v>
      </c>
      <c r="L32" s="34">
        <f>$G$28/'Fixed data'!$C$7</f>
        <v>1.6721600000000002E-3</v>
      </c>
      <c r="M32" s="34">
        <f>$G$28/'Fixed data'!$C$7</f>
        <v>1.6721600000000002E-3</v>
      </c>
      <c r="N32" s="34">
        <f>$G$28/'Fixed data'!$C$7</f>
        <v>1.6721600000000002E-3</v>
      </c>
      <c r="O32" s="34">
        <f>$G$28/'Fixed data'!$C$7</f>
        <v>1.6721600000000002E-3</v>
      </c>
      <c r="P32" s="34">
        <f>$G$28/'Fixed data'!$C$7</f>
        <v>1.6721600000000002E-3</v>
      </c>
      <c r="Q32" s="34">
        <f>$G$28/'Fixed data'!$C$7</f>
        <v>1.6721600000000002E-3</v>
      </c>
      <c r="R32" s="34">
        <f>$G$28/'Fixed data'!$C$7</f>
        <v>1.6721600000000002E-3</v>
      </c>
      <c r="S32" s="34">
        <f>$G$28/'Fixed data'!$C$7</f>
        <v>1.6721600000000002E-3</v>
      </c>
      <c r="T32" s="34">
        <f>$G$28/'Fixed data'!$C$7</f>
        <v>1.6721600000000002E-3</v>
      </c>
      <c r="U32" s="34">
        <f>$G$28/'Fixed data'!$C$7</f>
        <v>1.6721600000000002E-3</v>
      </c>
      <c r="V32" s="34">
        <f>$G$28/'Fixed data'!$C$7</f>
        <v>1.6721600000000002E-3</v>
      </c>
      <c r="W32" s="34">
        <f>$G$28/'Fixed data'!$C$7</f>
        <v>1.6721600000000002E-3</v>
      </c>
      <c r="X32" s="34">
        <f>$G$28/'Fixed data'!$C$7</f>
        <v>1.6721600000000002E-3</v>
      </c>
      <c r="Y32" s="34">
        <f>$G$28/'Fixed data'!$C$7</f>
        <v>1.6721600000000002E-3</v>
      </c>
      <c r="Z32" s="34">
        <f>$G$28/'Fixed data'!$C$7</f>
        <v>1.6721600000000002E-3</v>
      </c>
      <c r="AA32" s="34">
        <f>$G$28/'Fixed data'!$C$7</f>
        <v>1.6721600000000002E-3</v>
      </c>
      <c r="AB32" s="34">
        <f>$G$28/'Fixed data'!$C$7</f>
        <v>1.6721600000000002E-3</v>
      </c>
      <c r="AC32" s="34">
        <f>$G$28/'Fixed data'!$C$7</f>
        <v>1.6721600000000002E-3</v>
      </c>
      <c r="AD32" s="34">
        <f>$G$28/'Fixed data'!$C$7</f>
        <v>1.6721600000000002E-3</v>
      </c>
      <c r="AE32" s="34">
        <f>$G$28/'Fixed data'!$C$7</f>
        <v>1.6721600000000002E-3</v>
      </c>
      <c r="AF32" s="34">
        <f>$G$28/'Fixed data'!$C$7</f>
        <v>1.6721600000000002E-3</v>
      </c>
      <c r="AG32" s="34">
        <f>$G$28/'Fixed data'!$C$7</f>
        <v>1.6721600000000002E-3</v>
      </c>
      <c r="AH32" s="34">
        <f>$G$28/'Fixed data'!$C$7</f>
        <v>1.6721600000000002E-3</v>
      </c>
      <c r="AI32" s="34">
        <f>$G$28/'Fixed data'!$C$7</f>
        <v>1.6721600000000002E-3</v>
      </c>
      <c r="AJ32" s="34">
        <f>$G$28/'Fixed data'!$C$7</f>
        <v>1.6721600000000002E-3</v>
      </c>
      <c r="AK32" s="34">
        <f>$G$28/'Fixed data'!$C$7</f>
        <v>1.6721600000000002E-3</v>
      </c>
      <c r="AL32" s="34">
        <f>$G$28/'Fixed data'!$C$7</f>
        <v>1.6721600000000002E-3</v>
      </c>
      <c r="AM32" s="34">
        <f>$G$28/'Fixed data'!$C$7</f>
        <v>1.6721600000000002E-3</v>
      </c>
      <c r="AN32" s="34">
        <f>$G$28/'Fixed data'!$C$7</f>
        <v>1.6721600000000002E-3</v>
      </c>
      <c r="AO32" s="34">
        <f>$G$28/'Fixed data'!$C$7</f>
        <v>1.6721600000000002E-3</v>
      </c>
      <c r="AP32" s="34">
        <f>$G$28/'Fixed data'!$C$7</f>
        <v>1.6721600000000002E-3</v>
      </c>
      <c r="AQ32" s="34">
        <f>$G$28/'Fixed data'!$C$7</f>
        <v>1.6721600000000002E-3</v>
      </c>
      <c r="AR32" s="34">
        <f>$G$28/'Fixed data'!$C$7</f>
        <v>1.6721600000000002E-3</v>
      </c>
      <c r="AS32" s="34">
        <f>$G$28/'Fixed data'!$C$7</f>
        <v>1.6721600000000002E-3</v>
      </c>
      <c r="AT32" s="34">
        <f>$G$28/'Fixed data'!$C$7</f>
        <v>1.6721600000000002E-3</v>
      </c>
      <c r="AU32" s="34">
        <f>$G$28/'Fixed data'!$C$7</f>
        <v>1.6721600000000002E-3</v>
      </c>
      <c r="AV32" s="34">
        <f>$G$28/'Fixed data'!$C$7</f>
        <v>1.6721600000000002E-3</v>
      </c>
      <c r="AW32" s="34">
        <f>$G$28/'Fixed data'!$C$7</f>
        <v>1.6721600000000002E-3</v>
      </c>
      <c r="AX32" s="34">
        <f>$G$28/'Fixed data'!$C$7</f>
        <v>1.6721600000000002E-3</v>
      </c>
      <c r="AY32" s="34">
        <f>$G$28/'Fixed data'!$C$7</f>
        <v>1.6721600000000002E-3</v>
      </c>
      <c r="AZ32" s="34">
        <f>$G$28/'Fixed data'!$C$7</f>
        <v>1.6721600000000002E-3</v>
      </c>
      <c r="BA32" s="34"/>
      <c r="BB32" s="34"/>
      <c r="BC32" s="34"/>
      <c r="BD32" s="34"/>
    </row>
    <row r="33" spans="1:57" ht="16.5" hidden="1" customHeight="1" outlineLevel="1" x14ac:dyDescent="0.35">
      <c r="A33" s="115"/>
      <c r="B33" s="9" t="s">
        <v>4</v>
      </c>
      <c r="C33" s="11" t="s">
        <v>56</v>
      </c>
      <c r="D33" s="9" t="s">
        <v>40</v>
      </c>
      <c r="F33" s="34"/>
      <c r="G33" s="34"/>
      <c r="H33" s="34"/>
      <c r="I33" s="34">
        <f>$H$28/'Fixed data'!$C$7</f>
        <v>1.6721600000000002E-3</v>
      </c>
      <c r="J33" s="34">
        <f>$H$28/'Fixed data'!$C$7</f>
        <v>1.6721600000000002E-3</v>
      </c>
      <c r="K33" s="34">
        <f>$H$28/'Fixed data'!$C$7</f>
        <v>1.6721600000000002E-3</v>
      </c>
      <c r="L33" s="34">
        <f>$H$28/'Fixed data'!$C$7</f>
        <v>1.6721600000000002E-3</v>
      </c>
      <c r="M33" s="34">
        <f>$H$28/'Fixed data'!$C$7</f>
        <v>1.6721600000000002E-3</v>
      </c>
      <c r="N33" s="34">
        <f>$H$28/'Fixed data'!$C$7</f>
        <v>1.6721600000000002E-3</v>
      </c>
      <c r="O33" s="34">
        <f>$H$28/'Fixed data'!$C$7</f>
        <v>1.6721600000000002E-3</v>
      </c>
      <c r="P33" s="34">
        <f>$H$28/'Fixed data'!$C$7</f>
        <v>1.6721600000000002E-3</v>
      </c>
      <c r="Q33" s="34">
        <f>$H$28/'Fixed data'!$C$7</f>
        <v>1.6721600000000002E-3</v>
      </c>
      <c r="R33" s="34">
        <f>$H$28/'Fixed data'!$C$7</f>
        <v>1.6721600000000002E-3</v>
      </c>
      <c r="S33" s="34">
        <f>$H$28/'Fixed data'!$C$7</f>
        <v>1.6721600000000002E-3</v>
      </c>
      <c r="T33" s="34">
        <f>$H$28/'Fixed data'!$C$7</f>
        <v>1.6721600000000002E-3</v>
      </c>
      <c r="U33" s="34">
        <f>$H$28/'Fixed data'!$C$7</f>
        <v>1.6721600000000002E-3</v>
      </c>
      <c r="V33" s="34">
        <f>$H$28/'Fixed data'!$C$7</f>
        <v>1.6721600000000002E-3</v>
      </c>
      <c r="W33" s="34">
        <f>$H$28/'Fixed data'!$C$7</f>
        <v>1.6721600000000002E-3</v>
      </c>
      <c r="X33" s="34">
        <f>$H$28/'Fixed data'!$C$7</f>
        <v>1.6721600000000002E-3</v>
      </c>
      <c r="Y33" s="34">
        <f>$H$28/'Fixed data'!$C$7</f>
        <v>1.6721600000000002E-3</v>
      </c>
      <c r="Z33" s="34">
        <f>$H$28/'Fixed data'!$C$7</f>
        <v>1.6721600000000002E-3</v>
      </c>
      <c r="AA33" s="34">
        <f>$H$28/'Fixed data'!$C$7</f>
        <v>1.6721600000000002E-3</v>
      </c>
      <c r="AB33" s="34">
        <f>$H$28/'Fixed data'!$C$7</f>
        <v>1.6721600000000002E-3</v>
      </c>
      <c r="AC33" s="34">
        <f>$H$28/'Fixed data'!$C$7</f>
        <v>1.6721600000000002E-3</v>
      </c>
      <c r="AD33" s="34">
        <f>$H$28/'Fixed data'!$C$7</f>
        <v>1.6721600000000002E-3</v>
      </c>
      <c r="AE33" s="34">
        <f>$H$28/'Fixed data'!$C$7</f>
        <v>1.6721600000000002E-3</v>
      </c>
      <c r="AF33" s="34">
        <f>$H$28/'Fixed data'!$C$7</f>
        <v>1.6721600000000002E-3</v>
      </c>
      <c r="AG33" s="34">
        <f>$H$28/'Fixed data'!$C$7</f>
        <v>1.6721600000000002E-3</v>
      </c>
      <c r="AH33" s="34">
        <f>$H$28/'Fixed data'!$C$7</f>
        <v>1.6721600000000002E-3</v>
      </c>
      <c r="AI33" s="34">
        <f>$H$28/'Fixed data'!$C$7</f>
        <v>1.6721600000000002E-3</v>
      </c>
      <c r="AJ33" s="34">
        <f>$H$28/'Fixed data'!$C$7</f>
        <v>1.6721600000000002E-3</v>
      </c>
      <c r="AK33" s="34">
        <f>$H$28/'Fixed data'!$C$7</f>
        <v>1.6721600000000002E-3</v>
      </c>
      <c r="AL33" s="34">
        <f>$H$28/'Fixed data'!$C$7</f>
        <v>1.6721600000000002E-3</v>
      </c>
      <c r="AM33" s="34">
        <f>$H$28/'Fixed data'!$C$7</f>
        <v>1.6721600000000002E-3</v>
      </c>
      <c r="AN33" s="34">
        <f>$H$28/'Fixed data'!$C$7</f>
        <v>1.6721600000000002E-3</v>
      </c>
      <c r="AO33" s="34">
        <f>$H$28/'Fixed data'!$C$7</f>
        <v>1.6721600000000002E-3</v>
      </c>
      <c r="AP33" s="34">
        <f>$H$28/'Fixed data'!$C$7</f>
        <v>1.6721600000000002E-3</v>
      </c>
      <c r="AQ33" s="34">
        <f>$H$28/'Fixed data'!$C$7</f>
        <v>1.6721600000000002E-3</v>
      </c>
      <c r="AR33" s="34">
        <f>$H$28/'Fixed data'!$C$7</f>
        <v>1.6721600000000002E-3</v>
      </c>
      <c r="AS33" s="34">
        <f>$H$28/'Fixed data'!$C$7</f>
        <v>1.6721600000000002E-3</v>
      </c>
      <c r="AT33" s="34">
        <f>$H$28/'Fixed data'!$C$7</f>
        <v>1.6721600000000002E-3</v>
      </c>
      <c r="AU33" s="34">
        <f>$H$28/'Fixed data'!$C$7</f>
        <v>1.6721600000000002E-3</v>
      </c>
      <c r="AV33" s="34">
        <f>$H$28/'Fixed data'!$C$7</f>
        <v>1.6721600000000002E-3</v>
      </c>
      <c r="AW33" s="34">
        <f>$H$28/'Fixed data'!$C$7</f>
        <v>1.6721600000000002E-3</v>
      </c>
      <c r="AX33" s="34">
        <f>$H$28/'Fixed data'!$C$7</f>
        <v>1.6721600000000002E-3</v>
      </c>
      <c r="AY33" s="34">
        <f>$H$28/'Fixed data'!$C$7</f>
        <v>1.6721600000000002E-3</v>
      </c>
      <c r="AZ33" s="34">
        <f>$H$28/'Fixed data'!$C$7</f>
        <v>1.6721600000000002E-3</v>
      </c>
      <c r="BA33" s="34">
        <f>$H$28/'Fixed data'!$C$7</f>
        <v>1.6721600000000002E-3</v>
      </c>
      <c r="BB33" s="34"/>
      <c r="BC33" s="34"/>
      <c r="BD33" s="34"/>
    </row>
    <row r="34" spans="1:57" ht="16.5" hidden="1" customHeight="1" outlineLevel="1" x14ac:dyDescent="0.35">
      <c r="A34" s="115"/>
      <c r="B34" s="9" t="s">
        <v>5</v>
      </c>
      <c r="C34" s="11" t="s">
        <v>57</v>
      </c>
      <c r="D34" s="9" t="s">
        <v>40</v>
      </c>
      <c r="F34" s="34"/>
      <c r="G34" s="34"/>
      <c r="H34" s="34"/>
      <c r="I34" s="34"/>
      <c r="J34" s="34">
        <f>$I$28/'Fixed data'!$C$7</f>
        <v>1.6721600000000002E-3</v>
      </c>
      <c r="K34" s="34">
        <f>$I$28/'Fixed data'!$C$7</f>
        <v>1.6721600000000002E-3</v>
      </c>
      <c r="L34" s="34">
        <f>$I$28/'Fixed data'!$C$7</f>
        <v>1.6721600000000002E-3</v>
      </c>
      <c r="M34" s="34">
        <f>$I$28/'Fixed data'!$C$7</f>
        <v>1.6721600000000002E-3</v>
      </c>
      <c r="N34" s="34">
        <f>$I$28/'Fixed data'!$C$7</f>
        <v>1.6721600000000002E-3</v>
      </c>
      <c r="O34" s="34">
        <f>$I$28/'Fixed data'!$C$7</f>
        <v>1.6721600000000002E-3</v>
      </c>
      <c r="P34" s="34">
        <f>$I$28/'Fixed data'!$C$7</f>
        <v>1.6721600000000002E-3</v>
      </c>
      <c r="Q34" s="34">
        <f>$I$28/'Fixed data'!$C$7</f>
        <v>1.6721600000000002E-3</v>
      </c>
      <c r="R34" s="34">
        <f>$I$28/'Fixed data'!$C$7</f>
        <v>1.6721600000000002E-3</v>
      </c>
      <c r="S34" s="34">
        <f>$I$28/'Fixed data'!$C$7</f>
        <v>1.6721600000000002E-3</v>
      </c>
      <c r="T34" s="34">
        <f>$I$28/'Fixed data'!$C$7</f>
        <v>1.6721600000000002E-3</v>
      </c>
      <c r="U34" s="34">
        <f>$I$28/'Fixed data'!$C$7</f>
        <v>1.6721600000000002E-3</v>
      </c>
      <c r="V34" s="34">
        <f>$I$28/'Fixed data'!$C$7</f>
        <v>1.6721600000000002E-3</v>
      </c>
      <c r="W34" s="34">
        <f>$I$28/'Fixed data'!$C$7</f>
        <v>1.6721600000000002E-3</v>
      </c>
      <c r="X34" s="34">
        <f>$I$28/'Fixed data'!$C$7</f>
        <v>1.6721600000000002E-3</v>
      </c>
      <c r="Y34" s="34">
        <f>$I$28/'Fixed data'!$C$7</f>
        <v>1.6721600000000002E-3</v>
      </c>
      <c r="Z34" s="34">
        <f>$I$28/'Fixed data'!$C$7</f>
        <v>1.6721600000000002E-3</v>
      </c>
      <c r="AA34" s="34">
        <f>$I$28/'Fixed data'!$C$7</f>
        <v>1.6721600000000002E-3</v>
      </c>
      <c r="AB34" s="34">
        <f>$I$28/'Fixed data'!$C$7</f>
        <v>1.6721600000000002E-3</v>
      </c>
      <c r="AC34" s="34">
        <f>$I$28/'Fixed data'!$C$7</f>
        <v>1.6721600000000002E-3</v>
      </c>
      <c r="AD34" s="34">
        <f>$I$28/'Fixed data'!$C$7</f>
        <v>1.6721600000000002E-3</v>
      </c>
      <c r="AE34" s="34">
        <f>$I$28/'Fixed data'!$C$7</f>
        <v>1.6721600000000002E-3</v>
      </c>
      <c r="AF34" s="34">
        <f>$I$28/'Fixed data'!$C$7</f>
        <v>1.6721600000000002E-3</v>
      </c>
      <c r="AG34" s="34">
        <f>$I$28/'Fixed data'!$C$7</f>
        <v>1.6721600000000002E-3</v>
      </c>
      <c r="AH34" s="34">
        <f>$I$28/'Fixed data'!$C$7</f>
        <v>1.6721600000000002E-3</v>
      </c>
      <c r="AI34" s="34">
        <f>$I$28/'Fixed data'!$C$7</f>
        <v>1.6721600000000002E-3</v>
      </c>
      <c r="AJ34" s="34">
        <f>$I$28/'Fixed data'!$C$7</f>
        <v>1.6721600000000002E-3</v>
      </c>
      <c r="AK34" s="34">
        <f>$I$28/'Fixed data'!$C$7</f>
        <v>1.6721600000000002E-3</v>
      </c>
      <c r="AL34" s="34">
        <f>$I$28/'Fixed data'!$C$7</f>
        <v>1.6721600000000002E-3</v>
      </c>
      <c r="AM34" s="34">
        <f>$I$28/'Fixed data'!$C$7</f>
        <v>1.6721600000000002E-3</v>
      </c>
      <c r="AN34" s="34">
        <f>$I$28/'Fixed data'!$C$7</f>
        <v>1.6721600000000002E-3</v>
      </c>
      <c r="AO34" s="34">
        <f>$I$28/'Fixed data'!$C$7</f>
        <v>1.6721600000000002E-3</v>
      </c>
      <c r="AP34" s="34">
        <f>$I$28/'Fixed data'!$C$7</f>
        <v>1.6721600000000002E-3</v>
      </c>
      <c r="AQ34" s="34">
        <f>$I$28/'Fixed data'!$C$7</f>
        <v>1.6721600000000002E-3</v>
      </c>
      <c r="AR34" s="34">
        <f>$I$28/'Fixed data'!$C$7</f>
        <v>1.6721600000000002E-3</v>
      </c>
      <c r="AS34" s="34">
        <f>$I$28/'Fixed data'!$C$7</f>
        <v>1.6721600000000002E-3</v>
      </c>
      <c r="AT34" s="34">
        <f>$I$28/'Fixed data'!$C$7</f>
        <v>1.6721600000000002E-3</v>
      </c>
      <c r="AU34" s="34">
        <f>$I$28/'Fixed data'!$C$7</f>
        <v>1.6721600000000002E-3</v>
      </c>
      <c r="AV34" s="34">
        <f>$I$28/'Fixed data'!$C$7</f>
        <v>1.6721600000000002E-3</v>
      </c>
      <c r="AW34" s="34">
        <f>$I$28/'Fixed data'!$C$7</f>
        <v>1.6721600000000002E-3</v>
      </c>
      <c r="AX34" s="34">
        <f>$I$28/'Fixed data'!$C$7</f>
        <v>1.6721600000000002E-3</v>
      </c>
      <c r="AY34" s="34">
        <f>$I$28/'Fixed data'!$C$7</f>
        <v>1.6721600000000002E-3</v>
      </c>
      <c r="AZ34" s="34">
        <f>$I$28/'Fixed data'!$C$7</f>
        <v>1.6721600000000002E-3</v>
      </c>
      <c r="BA34" s="34">
        <f>$I$28/'Fixed data'!$C$7</f>
        <v>1.6721600000000002E-3</v>
      </c>
      <c r="BB34" s="34">
        <f>$I$28/'Fixed data'!$C$7</f>
        <v>1.6721600000000002E-3</v>
      </c>
      <c r="BC34" s="34"/>
      <c r="BD34" s="34"/>
    </row>
    <row r="35" spans="1:57" ht="16.5" hidden="1" customHeight="1" outlineLevel="1" x14ac:dyDescent="0.35">
      <c r="A35" s="115"/>
      <c r="B35" s="9" t="s">
        <v>6</v>
      </c>
      <c r="C35" s="11" t="s">
        <v>58</v>
      </c>
      <c r="D35" s="9" t="s">
        <v>40</v>
      </c>
      <c r="F35" s="34"/>
      <c r="G35" s="34"/>
      <c r="H35" s="34"/>
      <c r="I35" s="34"/>
      <c r="J35" s="34"/>
      <c r="K35" s="34">
        <f>$J$28/'Fixed data'!$C$7</f>
        <v>1.6721600000000002E-3</v>
      </c>
      <c r="L35" s="34">
        <f>$J$28/'Fixed data'!$C$7</f>
        <v>1.6721600000000002E-3</v>
      </c>
      <c r="M35" s="34">
        <f>$J$28/'Fixed data'!$C$7</f>
        <v>1.6721600000000002E-3</v>
      </c>
      <c r="N35" s="34">
        <f>$J$28/'Fixed data'!$C$7</f>
        <v>1.6721600000000002E-3</v>
      </c>
      <c r="O35" s="34">
        <f>$J$28/'Fixed data'!$C$7</f>
        <v>1.6721600000000002E-3</v>
      </c>
      <c r="P35" s="34">
        <f>$J$28/'Fixed data'!$C$7</f>
        <v>1.6721600000000002E-3</v>
      </c>
      <c r="Q35" s="34">
        <f>$J$28/'Fixed data'!$C$7</f>
        <v>1.6721600000000002E-3</v>
      </c>
      <c r="R35" s="34">
        <f>$J$28/'Fixed data'!$C$7</f>
        <v>1.6721600000000002E-3</v>
      </c>
      <c r="S35" s="34">
        <f>$J$28/'Fixed data'!$C$7</f>
        <v>1.6721600000000002E-3</v>
      </c>
      <c r="T35" s="34">
        <f>$J$28/'Fixed data'!$C$7</f>
        <v>1.6721600000000002E-3</v>
      </c>
      <c r="U35" s="34">
        <f>$J$28/'Fixed data'!$C$7</f>
        <v>1.6721600000000002E-3</v>
      </c>
      <c r="V35" s="34">
        <f>$J$28/'Fixed data'!$C$7</f>
        <v>1.6721600000000002E-3</v>
      </c>
      <c r="W35" s="34">
        <f>$J$28/'Fixed data'!$C$7</f>
        <v>1.6721600000000002E-3</v>
      </c>
      <c r="X35" s="34">
        <f>$J$28/'Fixed data'!$C$7</f>
        <v>1.6721600000000002E-3</v>
      </c>
      <c r="Y35" s="34">
        <f>$J$28/'Fixed data'!$C$7</f>
        <v>1.6721600000000002E-3</v>
      </c>
      <c r="Z35" s="34">
        <f>$J$28/'Fixed data'!$C$7</f>
        <v>1.6721600000000002E-3</v>
      </c>
      <c r="AA35" s="34">
        <f>$J$28/'Fixed data'!$C$7</f>
        <v>1.6721600000000002E-3</v>
      </c>
      <c r="AB35" s="34">
        <f>$J$28/'Fixed data'!$C$7</f>
        <v>1.6721600000000002E-3</v>
      </c>
      <c r="AC35" s="34">
        <f>$J$28/'Fixed data'!$C$7</f>
        <v>1.6721600000000002E-3</v>
      </c>
      <c r="AD35" s="34">
        <f>$J$28/'Fixed data'!$C$7</f>
        <v>1.6721600000000002E-3</v>
      </c>
      <c r="AE35" s="34">
        <f>$J$28/'Fixed data'!$C$7</f>
        <v>1.6721600000000002E-3</v>
      </c>
      <c r="AF35" s="34">
        <f>$J$28/'Fixed data'!$C$7</f>
        <v>1.6721600000000002E-3</v>
      </c>
      <c r="AG35" s="34">
        <f>$J$28/'Fixed data'!$C$7</f>
        <v>1.6721600000000002E-3</v>
      </c>
      <c r="AH35" s="34">
        <f>$J$28/'Fixed data'!$C$7</f>
        <v>1.6721600000000002E-3</v>
      </c>
      <c r="AI35" s="34">
        <f>$J$28/'Fixed data'!$C$7</f>
        <v>1.6721600000000002E-3</v>
      </c>
      <c r="AJ35" s="34">
        <f>$J$28/'Fixed data'!$C$7</f>
        <v>1.6721600000000002E-3</v>
      </c>
      <c r="AK35" s="34">
        <f>$J$28/'Fixed data'!$C$7</f>
        <v>1.6721600000000002E-3</v>
      </c>
      <c r="AL35" s="34">
        <f>$J$28/'Fixed data'!$C$7</f>
        <v>1.6721600000000002E-3</v>
      </c>
      <c r="AM35" s="34">
        <f>$J$28/'Fixed data'!$C$7</f>
        <v>1.6721600000000002E-3</v>
      </c>
      <c r="AN35" s="34">
        <f>$J$28/'Fixed data'!$C$7</f>
        <v>1.6721600000000002E-3</v>
      </c>
      <c r="AO35" s="34">
        <f>$J$28/'Fixed data'!$C$7</f>
        <v>1.6721600000000002E-3</v>
      </c>
      <c r="AP35" s="34">
        <f>$J$28/'Fixed data'!$C$7</f>
        <v>1.6721600000000002E-3</v>
      </c>
      <c r="AQ35" s="34">
        <f>$J$28/'Fixed data'!$C$7</f>
        <v>1.6721600000000002E-3</v>
      </c>
      <c r="AR35" s="34">
        <f>$J$28/'Fixed data'!$C$7</f>
        <v>1.6721600000000002E-3</v>
      </c>
      <c r="AS35" s="34">
        <f>$J$28/'Fixed data'!$C$7</f>
        <v>1.6721600000000002E-3</v>
      </c>
      <c r="AT35" s="34">
        <f>$J$28/'Fixed data'!$C$7</f>
        <v>1.6721600000000002E-3</v>
      </c>
      <c r="AU35" s="34">
        <f>$J$28/'Fixed data'!$C$7</f>
        <v>1.6721600000000002E-3</v>
      </c>
      <c r="AV35" s="34">
        <f>$J$28/'Fixed data'!$C$7</f>
        <v>1.6721600000000002E-3</v>
      </c>
      <c r="AW35" s="34">
        <f>$J$28/'Fixed data'!$C$7</f>
        <v>1.6721600000000002E-3</v>
      </c>
      <c r="AX35" s="34">
        <f>$J$28/'Fixed data'!$C$7</f>
        <v>1.6721600000000002E-3</v>
      </c>
      <c r="AY35" s="34">
        <f>$J$28/'Fixed data'!$C$7</f>
        <v>1.6721600000000002E-3</v>
      </c>
      <c r="AZ35" s="34">
        <f>$J$28/'Fixed data'!$C$7</f>
        <v>1.6721600000000002E-3</v>
      </c>
      <c r="BA35" s="34">
        <f>$J$28/'Fixed data'!$C$7</f>
        <v>1.6721600000000002E-3</v>
      </c>
      <c r="BB35" s="34">
        <f>$J$28/'Fixed data'!$C$7</f>
        <v>1.6721600000000002E-3</v>
      </c>
      <c r="BC35" s="34">
        <f>$J$28/'Fixed data'!$C$7</f>
        <v>1.6721600000000002E-3</v>
      </c>
      <c r="BD35" s="34"/>
    </row>
    <row r="36" spans="1:57" ht="16.5" hidden="1" customHeight="1" outlineLevel="1" x14ac:dyDescent="0.35">
      <c r="A36" s="115"/>
      <c r="B36" s="9" t="s">
        <v>32</v>
      </c>
      <c r="C36" s="11" t="s">
        <v>59</v>
      </c>
      <c r="D36" s="9" t="s">
        <v>40</v>
      </c>
      <c r="F36" s="34"/>
      <c r="G36" s="34"/>
      <c r="H36" s="34"/>
      <c r="I36" s="34"/>
      <c r="J36" s="34"/>
      <c r="K36" s="34"/>
      <c r="L36" s="34">
        <f>$K$28/'Fixed data'!$C$7</f>
        <v>1.6721600000000002E-3</v>
      </c>
      <c r="M36" s="34">
        <f>$K$28/'Fixed data'!$C$7</f>
        <v>1.6721600000000002E-3</v>
      </c>
      <c r="N36" s="34">
        <f>$K$28/'Fixed data'!$C$7</f>
        <v>1.6721600000000002E-3</v>
      </c>
      <c r="O36" s="34">
        <f>$K$28/'Fixed data'!$C$7</f>
        <v>1.6721600000000002E-3</v>
      </c>
      <c r="P36" s="34">
        <f>$K$28/'Fixed data'!$C$7</f>
        <v>1.6721600000000002E-3</v>
      </c>
      <c r="Q36" s="34">
        <f>$K$28/'Fixed data'!$C$7</f>
        <v>1.6721600000000002E-3</v>
      </c>
      <c r="R36" s="34">
        <f>$K$28/'Fixed data'!$C$7</f>
        <v>1.6721600000000002E-3</v>
      </c>
      <c r="S36" s="34">
        <f>$K$28/'Fixed data'!$C$7</f>
        <v>1.6721600000000002E-3</v>
      </c>
      <c r="T36" s="34">
        <f>$K$28/'Fixed data'!$C$7</f>
        <v>1.6721600000000002E-3</v>
      </c>
      <c r="U36" s="34">
        <f>$K$28/'Fixed data'!$C$7</f>
        <v>1.6721600000000002E-3</v>
      </c>
      <c r="V36" s="34">
        <f>$K$28/'Fixed data'!$C$7</f>
        <v>1.6721600000000002E-3</v>
      </c>
      <c r="W36" s="34">
        <f>$K$28/'Fixed data'!$C$7</f>
        <v>1.6721600000000002E-3</v>
      </c>
      <c r="X36" s="34">
        <f>$K$28/'Fixed data'!$C$7</f>
        <v>1.6721600000000002E-3</v>
      </c>
      <c r="Y36" s="34">
        <f>$K$28/'Fixed data'!$C$7</f>
        <v>1.6721600000000002E-3</v>
      </c>
      <c r="Z36" s="34">
        <f>$K$28/'Fixed data'!$C$7</f>
        <v>1.6721600000000002E-3</v>
      </c>
      <c r="AA36" s="34">
        <f>$K$28/'Fixed data'!$C$7</f>
        <v>1.6721600000000002E-3</v>
      </c>
      <c r="AB36" s="34">
        <f>$K$28/'Fixed data'!$C$7</f>
        <v>1.6721600000000002E-3</v>
      </c>
      <c r="AC36" s="34">
        <f>$K$28/'Fixed data'!$C$7</f>
        <v>1.6721600000000002E-3</v>
      </c>
      <c r="AD36" s="34">
        <f>$K$28/'Fixed data'!$C$7</f>
        <v>1.6721600000000002E-3</v>
      </c>
      <c r="AE36" s="34">
        <f>$K$28/'Fixed data'!$C$7</f>
        <v>1.6721600000000002E-3</v>
      </c>
      <c r="AF36" s="34">
        <f>$K$28/'Fixed data'!$C$7</f>
        <v>1.6721600000000002E-3</v>
      </c>
      <c r="AG36" s="34">
        <f>$K$28/'Fixed data'!$C$7</f>
        <v>1.6721600000000002E-3</v>
      </c>
      <c r="AH36" s="34">
        <f>$K$28/'Fixed data'!$C$7</f>
        <v>1.6721600000000002E-3</v>
      </c>
      <c r="AI36" s="34">
        <f>$K$28/'Fixed data'!$C$7</f>
        <v>1.6721600000000002E-3</v>
      </c>
      <c r="AJ36" s="34">
        <f>$K$28/'Fixed data'!$C$7</f>
        <v>1.6721600000000002E-3</v>
      </c>
      <c r="AK36" s="34">
        <f>$K$28/'Fixed data'!$C$7</f>
        <v>1.6721600000000002E-3</v>
      </c>
      <c r="AL36" s="34">
        <f>$K$28/'Fixed data'!$C$7</f>
        <v>1.6721600000000002E-3</v>
      </c>
      <c r="AM36" s="34">
        <f>$K$28/'Fixed data'!$C$7</f>
        <v>1.6721600000000002E-3</v>
      </c>
      <c r="AN36" s="34">
        <f>$K$28/'Fixed data'!$C$7</f>
        <v>1.6721600000000002E-3</v>
      </c>
      <c r="AO36" s="34">
        <f>$K$28/'Fixed data'!$C$7</f>
        <v>1.6721600000000002E-3</v>
      </c>
      <c r="AP36" s="34">
        <f>$K$28/'Fixed data'!$C$7</f>
        <v>1.6721600000000002E-3</v>
      </c>
      <c r="AQ36" s="34">
        <f>$K$28/'Fixed data'!$C$7</f>
        <v>1.6721600000000002E-3</v>
      </c>
      <c r="AR36" s="34">
        <f>$K$28/'Fixed data'!$C$7</f>
        <v>1.6721600000000002E-3</v>
      </c>
      <c r="AS36" s="34">
        <f>$K$28/'Fixed data'!$C$7</f>
        <v>1.6721600000000002E-3</v>
      </c>
      <c r="AT36" s="34">
        <f>$K$28/'Fixed data'!$C$7</f>
        <v>1.6721600000000002E-3</v>
      </c>
      <c r="AU36" s="34">
        <f>$K$28/'Fixed data'!$C$7</f>
        <v>1.6721600000000002E-3</v>
      </c>
      <c r="AV36" s="34">
        <f>$K$28/'Fixed data'!$C$7</f>
        <v>1.6721600000000002E-3</v>
      </c>
      <c r="AW36" s="34">
        <f>$K$28/'Fixed data'!$C$7</f>
        <v>1.6721600000000002E-3</v>
      </c>
      <c r="AX36" s="34">
        <f>$K$28/'Fixed data'!$C$7</f>
        <v>1.6721600000000002E-3</v>
      </c>
      <c r="AY36" s="34">
        <f>$K$28/'Fixed data'!$C$7</f>
        <v>1.6721600000000002E-3</v>
      </c>
      <c r="AZ36" s="34">
        <f>$K$28/'Fixed data'!$C$7</f>
        <v>1.6721600000000002E-3</v>
      </c>
      <c r="BA36" s="34">
        <f>$K$28/'Fixed data'!$C$7</f>
        <v>1.6721600000000002E-3</v>
      </c>
      <c r="BB36" s="34">
        <f>$K$28/'Fixed data'!$C$7</f>
        <v>1.6721600000000002E-3</v>
      </c>
      <c r="BC36" s="34">
        <f>$K$28/'Fixed data'!$C$7</f>
        <v>1.6721600000000002E-3</v>
      </c>
      <c r="BD36" s="34">
        <f>$K$28/'Fixed data'!$C$7</f>
        <v>1.6721600000000002E-3</v>
      </c>
    </row>
    <row r="37" spans="1:57" ht="16.5" hidden="1" customHeight="1" outlineLevel="1" x14ac:dyDescent="0.35">
      <c r="A37" s="115"/>
      <c r="B37" s="9" t="s">
        <v>33</v>
      </c>
      <c r="C37" s="11" t="s">
        <v>60</v>
      </c>
      <c r="D37" s="9" t="s">
        <v>40</v>
      </c>
      <c r="F37" s="34"/>
      <c r="G37" s="34"/>
      <c r="H37" s="34"/>
      <c r="I37" s="34"/>
      <c r="J37" s="34"/>
      <c r="K37" s="34"/>
      <c r="L37" s="34"/>
      <c r="M37" s="34">
        <f>$L$28/'Fixed data'!$C$7</f>
        <v>1.6721600000000002E-3</v>
      </c>
      <c r="N37" s="34">
        <f>$L$28/'Fixed data'!$C$7</f>
        <v>1.6721600000000002E-3</v>
      </c>
      <c r="O37" s="34">
        <f>$L$28/'Fixed data'!$C$7</f>
        <v>1.6721600000000002E-3</v>
      </c>
      <c r="P37" s="34">
        <f>$L$28/'Fixed data'!$C$7</f>
        <v>1.6721600000000002E-3</v>
      </c>
      <c r="Q37" s="34">
        <f>$L$28/'Fixed data'!$C$7</f>
        <v>1.6721600000000002E-3</v>
      </c>
      <c r="R37" s="34">
        <f>$L$28/'Fixed data'!$C$7</f>
        <v>1.6721600000000002E-3</v>
      </c>
      <c r="S37" s="34">
        <f>$L$28/'Fixed data'!$C$7</f>
        <v>1.6721600000000002E-3</v>
      </c>
      <c r="T37" s="34">
        <f>$L$28/'Fixed data'!$C$7</f>
        <v>1.6721600000000002E-3</v>
      </c>
      <c r="U37" s="34">
        <f>$L$28/'Fixed data'!$C$7</f>
        <v>1.6721600000000002E-3</v>
      </c>
      <c r="V37" s="34">
        <f>$L$28/'Fixed data'!$C$7</f>
        <v>1.6721600000000002E-3</v>
      </c>
      <c r="W37" s="34">
        <f>$L$28/'Fixed data'!$C$7</f>
        <v>1.6721600000000002E-3</v>
      </c>
      <c r="X37" s="34">
        <f>$L$28/'Fixed data'!$C$7</f>
        <v>1.6721600000000002E-3</v>
      </c>
      <c r="Y37" s="34">
        <f>$L$28/'Fixed data'!$C$7</f>
        <v>1.6721600000000002E-3</v>
      </c>
      <c r="Z37" s="34">
        <f>$L$28/'Fixed data'!$C$7</f>
        <v>1.6721600000000002E-3</v>
      </c>
      <c r="AA37" s="34">
        <f>$L$28/'Fixed data'!$C$7</f>
        <v>1.6721600000000002E-3</v>
      </c>
      <c r="AB37" s="34">
        <f>$L$28/'Fixed data'!$C$7</f>
        <v>1.6721600000000002E-3</v>
      </c>
      <c r="AC37" s="34">
        <f>$L$28/'Fixed data'!$C$7</f>
        <v>1.6721600000000002E-3</v>
      </c>
      <c r="AD37" s="34">
        <f>$L$28/'Fixed data'!$C$7</f>
        <v>1.6721600000000002E-3</v>
      </c>
      <c r="AE37" s="34">
        <f>$L$28/'Fixed data'!$C$7</f>
        <v>1.6721600000000002E-3</v>
      </c>
      <c r="AF37" s="34">
        <f>$L$28/'Fixed data'!$C$7</f>
        <v>1.6721600000000002E-3</v>
      </c>
      <c r="AG37" s="34">
        <f>$L$28/'Fixed data'!$C$7</f>
        <v>1.6721600000000002E-3</v>
      </c>
      <c r="AH37" s="34">
        <f>$L$28/'Fixed data'!$C$7</f>
        <v>1.6721600000000002E-3</v>
      </c>
      <c r="AI37" s="34">
        <f>$L$28/'Fixed data'!$C$7</f>
        <v>1.6721600000000002E-3</v>
      </c>
      <c r="AJ37" s="34">
        <f>$L$28/'Fixed data'!$C$7</f>
        <v>1.6721600000000002E-3</v>
      </c>
      <c r="AK37" s="34">
        <f>$L$28/'Fixed data'!$C$7</f>
        <v>1.6721600000000002E-3</v>
      </c>
      <c r="AL37" s="34">
        <f>$L$28/'Fixed data'!$C$7</f>
        <v>1.6721600000000002E-3</v>
      </c>
      <c r="AM37" s="34">
        <f>$L$28/'Fixed data'!$C$7</f>
        <v>1.6721600000000002E-3</v>
      </c>
      <c r="AN37" s="34">
        <f>$L$28/'Fixed data'!$C$7</f>
        <v>1.6721600000000002E-3</v>
      </c>
      <c r="AO37" s="34">
        <f>$L$28/'Fixed data'!$C$7</f>
        <v>1.6721600000000002E-3</v>
      </c>
      <c r="AP37" s="34">
        <f>$L$28/'Fixed data'!$C$7</f>
        <v>1.6721600000000002E-3</v>
      </c>
      <c r="AQ37" s="34">
        <f>$L$28/'Fixed data'!$C$7</f>
        <v>1.6721600000000002E-3</v>
      </c>
      <c r="AR37" s="34">
        <f>$L$28/'Fixed data'!$C$7</f>
        <v>1.6721600000000002E-3</v>
      </c>
      <c r="AS37" s="34">
        <f>$L$28/'Fixed data'!$C$7</f>
        <v>1.6721600000000002E-3</v>
      </c>
      <c r="AT37" s="34">
        <f>$L$28/'Fixed data'!$C$7</f>
        <v>1.6721600000000002E-3</v>
      </c>
      <c r="AU37" s="34">
        <f>$L$28/'Fixed data'!$C$7</f>
        <v>1.6721600000000002E-3</v>
      </c>
      <c r="AV37" s="34">
        <f>$L$28/'Fixed data'!$C$7</f>
        <v>1.6721600000000002E-3</v>
      </c>
      <c r="AW37" s="34">
        <f>$L$28/'Fixed data'!$C$7</f>
        <v>1.6721600000000002E-3</v>
      </c>
      <c r="AX37" s="34">
        <f>$L$28/'Fixed data'!$C$7</f>
        <v>1.6721600000000002E-3</v>
      </c>
      <c r="AY37" s="34">
        <f>$L$28/'Fixed data'!$C$7</f>
        <v>1.6721600000000002E-3</v>
      </c>
      <c r="AZ37" s="34">
        <f>$L$28/'Fixed data'!$C$7</f>
        <v>1.6721600000000002E-3</v>
      </c>
      <c r="BA37" s="34">
        <f>$L$28/'Fixed data'!$C$7</f>
        <v>1.6721600000000002E-3</v>
      </c>
      <c r="BB37" s="34">
        <f>$L$28/'Fixed data'!$C$7</f>
        <v>1.6721600000000002E-3</v>
      </c>
      <c r="BC37" s="34">
        <f>$L$28/'Fixed data'!$C$7</f>
        <v>1.6721600000000002E-3</v>
      </c>
      <c r="BD37" s="34">
        <f>$L$28/'Fixed data'!$C$7</f>
        <v>1.6721600000000002E-3</v>
      </c>
    </row>
    <row r="38" spans="1:57" ht="16.5" hidden="1" customHeight="1" outlineLevel="1" x14ac:dyDescent="0.35">
      <c r="A38" s="115"/>
      <c r="B38" s="9" t="s">
        <v>107</v>
      </c>
      <c r="C38" s="11" t="s">
        <v>129</v>
      </c>
      <c r="D38" s="9" t="s">
        <v>40</v>
      </c>
      <c r="F38" s="34"/>
      <c r="G38" s="34"/>
      <c r="H38" s="34"/>
      <c r="I38" s="34"/>
      <c r="J38" s="34"/>
      <c r="K38" s="34"/>
      <c r="L38" s="34"/>
      <c r="M38" s="34"/>
      <c r="N38" s="34">
        <f>$M$28/'Fixed data'!$C$7</f>
        <v>1.6721600000000002E-3</v>
      </c>
      <c r="O38" s="34">
        <f>$M$28/'Fixed data'!$C$7</f>
        <v>1.6721600000000002E-3</v>
      </c>
      <c r="P38" s="34">
        <f>$M$28/'Fixed data'!$C$7</f>
        <v>1.6721600000000002E-3</v>
      </c>
      <c r="Q38" s="34">
        <f>$M$28/'Fixed data'!$C$7</f>
        <v>1.6721600000000002E-3</v>
      </c>
      <c r="R38" s="34">
        <f>$M$28/'Fixed data'!$C$7</f>
        <v>1.6721600000000002E-3</v>
      </c>
      <c r="S38" s="34">
        <f>$M$28/'Fixed data'!$C$7</f>
        <v>1.6721600000000002E-3</v>
      </c>
      <c r="T38" s="34">
        <f>$M$28/'Fixed data'!$C$7</f>
        <v>1.6721600000000002E-3</v>
      </c>
      <c r="U38" s="34">
        <f>$M$28/'Fixed data'!$C$7</f>
        <v>1.6721600000000002E-3</v>
      </c>
      <c r="V38" s="34">
        <f>$M$28/'Fixed data'!$C$7</f>
        <v>1.6721600000000002E-3</v>
      </c>
      <c r="W38" s="34">
        <f>$M$28/'Fixed data'!$C$7</f>
        <v>1.6721600000000002E-3</v>
      </c>
      <c r="X38" s="34">
        <f>$M$28/'Fixed data'!$C$7</f>
        <v>1.6721600000000002E-3</v>
      </c>
      <c r="Y38" s="34">
        <f>$M$28/'Fixed data'!$C$7</f>
        <v>1.6721600000000002E-3</v>
      </c>
      <c r="Z38" s="34">
        <f>$M$28/'Fixed data'!$C$7</f>
        <v>1.6721600000000002E-3</v>
      </c>
      <c r="AA38" s="34">
        <f>$M$28/'Fixed data'!$C$7</f>
        <v>1.6721600000000002E-3</v>
      </c>
      <c r="AB38" s="34">
        <f>$M$28/'Fixed data'!$C$7</f>
        <v>1.6721600000000002E-3</v>
      </c>
      <c r="AC38" s="34">
        <f>$M$28/'Fixed data'!$C$7</f>
        <v>1.6721600000000002E-3</v>
      </c>
      <c r="AD38" s="34">
        <f>$M$28/'Fixed data'!$C$7</f>
        <v>1.6721600000000002E-3</v>
      </c>
      <c r="AE38" s="34">
        <f>$M$28/'Fixed data'!$C$7</f>
        <v>1.6721600000000002E-3</v>
      </c>
      <c r="AF38" s="34">
        <f>$M$28/'Fixed data'!$C$7</f>
        <v>1.6721600000000002E-3</v>
      </c>
      <c r="AG38" s="34">
        <f>$M$28/'Fixed data'!$C$7</f>
        <v>1.6721600000000002E-3</v>
      </c>
      <c r="AH38" s="34">
        <f>$M$28/'Fixed data'!$C$7</f>
        <v>1.6721600000000002E-3</v>
      </c>
      <c r="AI38" s="34">
        <f>$M$28/'Fixed data'!$C$7</f>
        <v>1.6721600000000002E-3</v>
      </c>
      <c r="AJ38" s="34">
        <f>$M$28/'Fixed data'!$C$7</f>
        <v>1.6721600000000002E-3</v>
      </c>
      <c r="AK38" s="34">
        <f>$M$28/'Fixed data'!$C$7</f>
        <v>1.6721600000000002E-3</v>
      </c>
      <c r="AL38" s="34">
        <f>$M$28/'Fixed data'!$C$7</f>
        <v>1.6721600000000002E-3</v>
      </c>
      <c r="AM38" s="34">
        <f>$M$28/'Fixed data'!$C$7</f>
        <v>1.6721600000000002E-3</v>
      </c>
      <c r="AN38" s="34">
        <f>$M$28/'Fixed data'!$C$7</f>
        <v>1.6721600000000002E-3</v>
      </c>
      <c r="AO38" s="34">
        <f>$M$28/'Fixed data'!$C$7</f>
        <v>1.6721600000000002E-3</v>
      </c>
      <c r="AP38" s="34">
        <f>$M$28/'Fixed data'!$C$7</f>
        <v>1.6721600000000002E-3</v>
      </c>
      <c r="AQ38" s="34">
        <f>$M$28/'Fixed data'!$C$7</f>
        <v>1.6721600000000002E-3</v>
      </c>
      <c r="AR38" s="34">
        <f>$M$28/'Fixed data'!$C$7</f>
        <v>1.6721600000000002E-3</v>
      </c>
      <c r="AS38" s="34">
        <f>$M$28/'Fixed data'!$C$7</f>
        <v>1.6721600000000002E-3</v>
      </c>
      <c r="AT38" s="34">
        <f>$M$28/'Fixed data'!$C$7</f>
        <v>1.6721600000000002E-3</v>
      </c>
      <c r="AU38" s="34">
        <f>$M$28/'Fixed data'!$C$7</f>
        <v>1.6721600000000002E-3</v>
      </c>
      <c r="AV38" s="34">
        <f>$M$28/'Fixed data'!$C$7</f>
        <v>1.6721600000000002E-3</v>
      </c>
      <c r="AW38" s="34">
        <f>$M$28/'Fixed data'!$C$7</f>
        <v>1.6721600000000002E-3</v>
      </c>
      <c r="AX38" s="34">
        <f>$M$28/'Fixed data'!$C$7</f>
        <v>1.6721600000000002E-3</v>
      </c>
      <c r="AY38" s="34">
        <f>$M$28/'Fixed data'!$C$7</f>
        <v>1.6721600000000002E-3</v>
      </c>
      <c r="AZ38" s="34">
        <f>$M$28/'Fixed data'!$C$7</f>
        <v>1.6721600000000002E-3</v>
      </c>
      <c r="BA38" s="34">
        <f>$M$28/'Fixed data'!$C$7</f>
        <v>1.6721600000000002E-3</v>
      </c>
      <c r="BB38" s="34">
        <f>$M$28/'Fixed data'!$C$7</f>
        <v>1.6721600000000002E-3</v>
      </c>
      <c r="BC38" s="34">
        <f>$M$28/'Fixed data'!$C$7</f>
        <v>1.6721600000000002E-3</v>
      </c>
      <c r="BD38" s="34">
        <f>$M$28/'Fixed data'!$C$7</f>
        <v>1.6721600000000002E-3</v>
      </c>
      <c r="BE38" s="34"/>
    </row>
    <row r="39" spans="1:57" ht="16.5" hidden="1" customHeight="1" outlineLevel="1" x14ac:dyDescent="0.35">
      <c r="A39" s="115"/>
      <c r="B39" s="9" t="s">
        <v>108</v>
      </c>
      <c r="C39" s="11" t="s">
        <v>130</v>
      </c>
      <c r="D39" s="9" t="s">
        <v>40</v>
      </c>
      <c r="F39" s="34"/>
      <c r="G39" s="34"/>
      <c r="H39" s="34"/>
      <c r="I39" s="34"/>
      <c r="J39" s="34"/>
      <c r="K39" s="34"/>
      <c r="L39" s="34"/>
      <c r="M39" s="34"/>
      <c r="N39" s="34"/>
      <c r="O39" s="34">
        <f>$N$28/'Fixed data'!$C$7</f>
        <v>1.6721600000000002E-3</v>
      </c>
      <c r="P39" s="34">
        <f>$N$28/'Fixed data'!$C$7</f>
        <v>1.6721600000000002E-3</v>
      </c>
      <c r="Q39" s="34">
        <f>$N$28/'Fixed data'!$C$7</f>
        <v>1.6721600000000002E-3</v>
      </c>
      <c r="R39" s="34">
        <f>$N$28/'Fixed data'!$C$7</f>
        <v>1.6721600000000002E-3</v>
      </c>
      <c r="S39" s="34">
        <f>$N$28/'Fixed data'!$C$7</f>
        <v>1.6721600000000002E-3</v>
      </c>
      <c r="T39" s="34">
        <f>$N$28/'Fixed data'!$C$7</f>
        <v>1.6721600000000002E-3</v>
      </c>
      <c r="U39" s="34">
        <f>$N$28/'Fixed data'!$C$7</f>
        <v>1.6721600000000002E-3</v>
      </c>
      <c r="V39" s="34">
        <f>$N$28/'Fixed data'!$C$7</f>
        <v>1.6721600000000002E-3</v>
      </c>
      <c r="W39" s="34">
        <f>$N$28/'Fixed data'!$C$7</f>
        <v>1.6721600000000002E-3</v>
      </c>
      <c r="X39" s="34">
        <f>$N$28/'Fixed data'!$C$7</f>
        <v>1.6721600000000002E-3</v>
      </c>
      <c r="Y39" s="34">
        <f>$N$28/'Fixed data'!$C$7</f>
        <v>1.6721600000000002E-3</v>
      </c>
      <c r="Z39" s="34">
        <f>$N$28/'Fixed data'!$C$7</f>
        <v>1.6721600000000002E-3</v>
      </c>
      <c r="AA39" s="34">
        <f>$N$28/'Fixed data'!$C$7</f>
        <v>1.6721600000000002E-3</v>
      </c>
      <c r="AB39" s="34">
        <f>$N$28/'Fixed data'!$C$7</f>
        <v>1.6721600000000002E-3</v>
      </c>
      <c r="AC39" s="34">
        <f>$N$28/'Fixed data'!$C$7</f>
        <v>1.6721600000000002E-3</v>
      </c>
      <c r="AD39" s="34">
        <f>$N$28/'Fixed data'!$C$7</f>
        <v>1.6721600000000002E-3</v>
      </c>
      <c r="AE39" s="34">
        <f>$N$28/'Fixed data'!$C$7</f>
        <v>1.6721600000000002E-3</v>
      </c>
      <c r="AF39" s="34">
        <f>$N$28/'Fixed data'!$C$7</f>
        <v>1.6721600000000002E-3</v>
      </c>
      <c r="AG39" s="34">
        <f>$N$28/'Fixed data'!$C$7</f>
        <v>1.6721600000000002E-3</v>
      </c>
      <c r="AH39" s="34">
        <f>$N$28/'Fixed data'!$C$7</f>
        <v>1.6721600000000002E-3</v>
      </c>
      <c r="AI39" s="34">
        <f>$N$28/'Fixed data'!$C$7</f>
        <v>1.6721600000000002E-3</v>
      </c>
      <c r="AJ39" s="34">
        <f>$N$28/'Fixed data'!$C$7</f>
        <v>1.6721600000000002E-3</v>
      </c>
      <c r="AK39" s="34">
        <f>$N$28/'Fixed data'!$C$7</f>
        <v>1.6721600000000002E-3</v>
      </c>
      <c r="AL39" s="34">
        <f>$N$28/'Fixed data'!$C$7</f>
        <v>1.6721600000000002E-3</v>
      </c>
      <c r="AM39" s="34">
        <f>$N$28/'Fixed data'!$C$7</f>
        <v>1.6721600000000002E-3</v>
      </c>
      <c r="AN39" s="34">
        <f>$N$28/'Fixed data'!$C$7</f>
        <v>1.6721600000000002E-3</v>
      </c>
      <c r="AO39" s="34">
        <f>$N$28/'Fixed data'!$C$7</f>
        <v>1.6721600000000002E-3</v>
      </c>
      <c r="AP39" s="34">
        <f>$N$28/'Fixed data'!$C$7</f>
        <v>1.6721600000000002E-3</v>
      </c>
      <c r="AQ39" s="34">
        <f>$N$28/'Fixed data'!$C$7</f>
        <v>1.6721600000000002E-3</v>
      </c>
      <c r="AR39" s="34">
        <f>$N$28/'Fixed data'!$C$7</f>
        <v>1.6721600000000002E-3</v>
      </c>
      <c r="AS39" s="34">
        <f>$N$28/'Fixed data'!$C$7</f>
        <v>1.6721600000000002E-3</v>
      </c>
      <c r="AT39" s="34">
        <f>$N$28/'Fixed data'!$C$7</f>
        <v>1.6721600000000002E-3</v>
      </c>
      <c r="AU39" s="34">
        <f>$N$28/'Fixed data'!$C$7</f>
        <v>1.6721600000000002E-3</v>
      </c>
      <c r="AV39" s="34">
        <f>$N$28/'Fixed data'!$C$7</f>
        <v>1.6721600000000002E-3</v>
      </c>
      <c r="AW39" s="34">
        <f>$N$28/'Fixed data'!$C$7</f>
        <v>1.6721600000000002E-3</v>
      </c>
      <c r="AX39" s="34">
        <f>$N$28/'Fixed data'!$C$7</f>
        <v>1.6721600000000002E-3</v>
      </c>
      <c r="AY39" s="34">
        <f>$N$28/'Fixed data'!$C$7</f>
        <v>1.6721600000000002E-3</v>
      </c>
      <c r="AZ39" s="34">
        <f>$N$28/'Fixed data'!$C$7</f>
        <v>1.6721600000000002E-3</v>
      </c>
      <c r="BA39" s="34">
        <f>$N$28/'Fixed data'!$C$7</f>
        <v>1.6721600000000002E-3</v>
      </c>
      <c r="BB39" s="34">
        <f>$N$28/'Fixed data'!$C$7</f>
        <v>1.6721600000000002E-3</v>
      </c>
      <c r="BC39" s="34">
        <f>$N$28/'Fixed data'!$C$7</f>
        <v>1.6721600000000002E-3</v>
      </c>
      <c r="BD39" s="34">
        <f>$N$28/'Fixed data'!$C$7</f>
        <v>1.6721600000000002E-3</v>
      </c>
    </row>
    <row r="40" spans="1:57" ht="16.5" hidden="1" customHeight="1" outlineLevel="1" x14ac:dyDescent="0.35">
      <c r="A40" s="115"/>
      <c r="B40" s="9" t="s">
        <v>109</v>
      </c>
      <c r="C40" s="11" t="s">
        <v>131</v>
      </c>
      <c r="D40" s="9" t="s">
        <v>40</v>
      </c>
      <c r="F40" s="34"/>
      <c r="G40" s="34"/>
      <c r="H40" s="34"/>
      <c r="I40" s="34"/>
      <c r="J40" s="34"/>
      <c r="K40" s="34"/>
      <c r="L40" s="34"/>
      <c r="M40" s="34"/>
      <c r="N40" s="34"/>
      <c r="O40" s="34"/>
      <c r="P40" s="34">
        <f>$O$28/'Fixed data'!$C$7</f>
        <v>1.6721600000000002E-3</v>
      </c>
      <c r="Q40" s="34">
        <f>$O$28/'Fixed data'!$C$7</f>
        <v>1.6721600000000002E-3</v>
      </c>
      <c r="R40" s="34">
        <f>$O$28/'Fixed data'!$C$7</f>
        <v>1.6721600000000002E-3</v>
      </c>
      <c r="S40" s="34">
        <f>$O$28/'Fixed data'!$C$7</f>
        <v>1.6721600000000002E-3</v>
      </c>
      <c r="T40" s="34">
        <f>$O$28/'Fixed data'!$C$7</f>
        <v>1.6721600000000002E-3</v>
      </c>
      <c r="U40" s="34">
        <f>$O$28/'Fixed data'!$C$7</f>
        <v>1.6721600000000002E-3</v>
      </c>
      <c r="V40" s="34">
        <f>$O$28/'Fixed data'!$C$7</f>
        <v>1.6721600000000002E-3</v>
      </c>
      <c r="W40" s="34">
        <f>$O$28/'Fixed data'!$C$7</f>
        <v>1.6721600000000002E-3</v>
      </c>
      <c r="X40" s="34">
        <f>$O$28/'Fixed data'!$C$7</f>
        <v>1.6721600000000002E-3</v>
      </c>
      <c r="Y40" s="34">
        <f>$O$28/'Fixed data'!$C$7</f>
        <v>1.6721600000000002E-3</v>
      </c>
      <c r="Z40" s="34">
        <f>$O$28/'Fixed data'!$C$7</f>
        <v>1.6721600000000002E-3</v>
      </c>
      <c r="AA40" s="34">
        <f>$O$28/'Fixed data'!$C$7</f>
        <v>1.6721600000000002E-3</v>
      </c>
      <c r="AB40" s="34">
        <f>$O$28/'Fixed data'!$C$7</f>
        <v>1.6721600000000002E-3</v>
      </c>
      <c r="AC40" s="34">
        <f>$O$28/'Fixed data'!$C$7</f>
        <v>1.6721600000000002E-3</v>
      </c>
      <c r="AD40" s="34">
        <f>$O$28/'Fixed data'!$C$7</f>
        <v>1.6721600000000002E-3</v>
      </c>
      <c r="AE40" s="34">
        <f>$O$28/'Fixed data'!$C$7</f>
        <v>1.6721600000000002E-3</v>
      </c>
      <c r="AF40" s="34">
        <f>$O$28/'Fixed data'!$C$7</f>
        <v>1.6721600000000002E-3</v>
      </c>
      <c r="AG40" s="34">
        <f>$O$28/'Fixed data'!$C$7</f>
        <v>1.6721600000000002E-3</v>
      </c>
      <c r="AH40" s="34">
        <f>$O$28/'Fixed data'!$C$7</f>
        <v>1.6721600000000002E-3</v>
      </c>
      <c r="AI40" s="34">
        <f>$O$28/'Fixed data'!$C$7</f>
        <v>1.6721600000000002E-3</v>
      </c>
      <c r="AJ40" s="34">
        <f>$O$28/'Fixed data'!$C$7</f>
        <v>1.6721600000000002E-3</v>
      </c>
      <c r="AK40" s="34">
        <f>$O$28/'Fixed data'!$C$7</f>
        <v>1.6721600000000002E-3</v>
      </c>
      <c r="AL40" s="34">
        <f>$O$28/'Fixed data'!$C$7</f>
        <v>1.6721600000000002E-3</v>
      </c>
      <c r="AM40" s="34">
        <f>$O$28/'Fixed data'!$C$7</f>
        <v>1.6721600000000002E-3</v>
      </c>
      <c r="AN40" s="34">
        <f>$O$28/'Fixed data'!$C$7</f>
        <v>1.6721600000000002E-3</v>
      </c>
      <c r="AO40" s="34">
        <f>$O$28/'Fixed data'!$C$7</f>
        <v>1.6721600000000002E-3</v>
      </c>
      <c r="AP40" s="34">
        <f>$O$28/'Fixed data'!$C$7</f>
        <v>1.6721600000000002E-3</v>
      </c>
      <c r="AQ40" s="34">
        <f>$O$28/'Fixed data'!$C$7</f>
        <v>1.6721600000000002E-3</v>
      </c>
      <c r="AR40" s="34">
        <f>$O$28/'Fixed data'!$C$7</f>
        <v>1.6721600000000002E-3</v>
      </c>
      <c r="AS40" s="34">
        <f>$O$28/'Fixed data'!$C$7</f>
        <v>1.6721600000000002E-3</v>
      </c>
      <c r="AT40" s="34">
        <f>$O$28/'Fixed data'!$C$7</f>
        <v>1.6721600000000002E-3</v>
      </c>
      <c r="AU40" s="34">
        <f>$O$28/'Fixed data'!$C$7</f>
        <v>1.6721600000000002E-3</v>
      </c>
      <c r="AV40" s="34">
        <f>$O$28/'Fixed data'!$C$7</f>
        <v>1.6721600000000002E-3</v>
      </c>
      <c r="AW40" s="34">
        <f>$O$28/'Fixed data'!$C$7</f>
        <v>1.6721600000000002E-3</v>
      </c>
      <c r="AX40" s="34">
        <f>$O$28/'Fixed data'!$C$7</f>
        <v>1.6721600000000002E-3</v>
      </c>
      <c r="AY40" s="34">
        <f>$O$28/'Fixed data'!$C$7</f>
        <v>1.6721600000000002E-3</v>
      </c>
      <c r="AZ40" s="34">
        <f>$O$28/'Fixed data'!$C$7</f>
        <v>1.6721600000000002E-3</v>
      </c>
      <c r="BA40" s="34">
        <f>$O$28/'Fixed data'!$C$7</f>
        <v>1.6721600000000002E-3</v>
      </c>
      <c r="BB40" s="34">
        <f>$O$28/'Fixed data'!$C$7</f>
        <v>1.6721600000000002E-3</v>
      </c>
      <c r="BC40" s="34">
        <f>$O$28/'Fixed data'!$C$7</f>
        <v>1.6721600000000002E-3</v>
      </c>
      <c r="BD40" s="34">
        <f>$O$28/'Fixed data'!$C$7</f>
        <v>1.6721600000000002E-3</v>
      </c>
    </row>
    <row r="41" spans="1:57" ht="16.5" hidden="1" customHeight="1" outlineLevel="1" x14ac:dyDescent="0.35">
      <c r="A41" s="115"/>
      <c r="B41" s="9" t="s">
        <v>110</v>
      </c>
      <c r="C41" s="11" t="s">
        <v>132</v>
      </c>
      <c r="D41" s="9" t="s">
        <v>40</v>
      </c>
      <c r="F41" s="34"/>
      <c r="G41" s="34"/>
      <c r="H41" s="34"/>
      <c r="I41" s="34"/>
      <c r="J41" s="34"/>
      <c r="K41" s="34"/>
      <c r="L41" s="34"/>
      <c r="M41" s="34"/>
      <c r="N41" s="34"/>
      <c r="O41" s="34"/>
      <c r="P41" s="34"/>
      <c r="Q41" s="34">
        <f>$P$28/'Fixed data'!$C$7</f>
        <v>1.6721600000000002E-3</v>
      </c>
      <c r="R41" s="34">
        <f>$P$28/'Fixed data'!$C$7</f>
        <v>1.6721600000000002E-3</v>
      </c>
      <c r="S41" s="34">
        <f>$P$28/'Fixed data'!$C$7</f>
        <v>1.6721600000000002E-3</v>
      </c>
      <c r="T41" s="34">
        <f>$P$28/'Fixed data'!$C$7</f>
        <v>1.6721600000000002E-3</v>
      </c>
      <c r="U41" s="34">
        <f>$P$28/'Fixed data'!$C$7</f>
        <v>1.6721600000000002E-3</v>
      </c>
      <c r="V41" s="34">
        <f>$P$28/'Fixed data'!$C$7</f>
        <v>1.6721600000000002E-3</v>
      </c>
      <c r="W41" s="34">
        <f>$P$28/'Fixed data'!$C$7</f>
        <v>1.6721600000000002E-3</v>
      </c>
      <c r="X41" s="34">
        <f>$P$28/'Fixed data'!$C$7</f>
        <v>1.6721600000000002E-3</v>
      </c>
      <c r="Y41" s="34">
        <f>$P$28/'Fixed data'!$C$7</f>
        <v>1.6721600000000002E-3</v>
      </c>
      <c r="Z41" s="34">
        <f>$P$28/'Fixed data'!$C$7</f>
        <v>1.6721600000000002E-3</v>
      </c>
      <c r="AA41" s="34">
        <f>$P$28/'Fixed data'!$C$7</f>
        <v>1.6721600000000002E-3</v>
      </c>
      <c r="AB41" s="34">
        <f>$P$28/'Fixed data'!$C$7</f>
        <v>1.6721600000000002E-3</v>
      </c>
      <c r="AC41" s="34">
        <f>$P$28/'Fixed data'!$C$7</f>
        <v>1.6721600000000002E-3</v>
      </c>
      <c r="AD41" s="34">
        <f>$P$28/'Fixed data'!$C$7</f>
        <v>1.6721600000000002E-3</v>
      </c>
      <c r="AE41" s="34">
        <f>$P$28/'Fixed data'!$C$7</f>
        <v>1.6721600000000002E-3</v>
      </c>
      <c r="AF41" s="34">
        <f>$P$28/'Fixed data'!$C$7</f>
        <v>1.6721600000000002E-3</v>
      </c>
      <c r="AG41" s="34">
        <f>$P$28/'Fixed data'!$C$7</f>
        <v>1.6721600000000002E-3</v>
      </c>
      <c r="AH41" s="34">
        <f>$P$28/'Fixed data'!$C$7</f>
        <v>1.6721600000000002E-3</v>
      </c>
      <c r="AI41" s="34">
        <f>$P$28/'Fixed data'!$C$7</f>
        <v>1.6721600000000002E-3</v>
      </c>
      <c r="AJ41" s="34">
        <f>$P$28/'Fixed data'!$C$7</f>
        <v>1.6721600000000002E-3</v>
      </c>
      <c r="AK41" s="34">
        <f>$P$28/'Fixed data'!$C$7</f>
        <v>1.6721600000000002E-3</v>
      </c>
      <c r="AL41" s="34">
        <f>$P$28/'Fixed data'!$C$7</f>
        <v>1.6721600000000002E-3</v>
      </c>
      <c r="AM41" s="34">
        <f>$P$28/'Fixed data'!$C$7</f>
        <v>1.6721600000000002E-3</v>
      </c>
      <c r="AN41" s="34">
        <f>$P$28/'Fixed data'!$C$7</f>
        <v>1.6721600000000002E-3</v>
      </c>
      <c r="AO41" s="34">
        <f>$P$28/'Fixed data'!$C$7</f>
        <v>1.6721600000000002E-3</v>
      </c>
      <c r="AP41" s="34">
        <f>$P$28/'Fixed data'!$C$7</f>
        <v>1.6721600000000002E-3</v>
      </c>
      <c r="AQ41" s="34">
        <f>$P$28/'Fixed data'!$C$7</f>
        <v>1.6721600000000002E-3</v>
      </c>
      <c r="AR41" s="34">
        <f>$P$28/'Fixed data'!$C$7</f>
        <v>1.6721600000000002E-3</v>
      </c>
      <c r="AS41" s="34">
        <f>$P$28/'Fixed data'!$C$7</f>
        <v>1.6721600000000002E-3</v>
      </c>
      <c r="AT41" s="34">
        <f>$P$28/'Fixed data'!$C$7</f>
        <v>1.6721600000000002E-3</v>
      </c>
      <c r="AU41" s="34">
        <f>$P$28/'Fixed data'!$C$7</f>
        <v>1.6721600000000002E-3</v>
      </c>
      <c r="AV41" s="34">
        <f>$P$28/'Fixed data'!$C$7</f>
        <v>1.6721600000000002E-3</v>
      </c>
      <c r="AW41" s="34">
        <f>$P$28/'Fixed data'!$C$7</f>
        <v>1.6721600000000002E-3</v>
      </c>
      <c r="AX41" s="34">
        <f>$P$28/'Fixed data'!$C$7</f>
        <v>1.6721600000000002E-3</v>
      </c>
      <c r="AY41" s="34">
        <f>$P$28/'Fixed data'!$C$7</f>
        <v>1.6721600000000002E-3</v>
      </c>
      <c r="AZ41" s="34">
        <f>$P$28/'Fixed data'!$C$7</f>
        <v>1.6721600000000002E-3</v>
      </c>
      <c r="BA41" s="34">
        <f>$P$28/'Fixed data'!$C$7</f>
        <v>1.6721600000000002E-3</v>
      </c>
      <c r="BB41" s="34">
        <f>$P$28/'Fixed data'!$C$7</f>
        <v>1.6721600000000002E-3</v>
      </c>
      <c r="BC41" s="34">
        <f>$P$28/'Fixed data'!$C$7</f>
        <v>1.6721600000000002E-3</v>
      </c>
      <c r="BD41" s="34">
        <f>$P$28/'Fixed data'!$C$7</f>
        <v>1.6721600000000002E-3</v>
      </c>
    </row>
    <row r="42" spans="1:57" ht="16.5" hidden="1" customHeight="1" outlineLevel="1" x14ac:dyDescent="0.35">
      <c r="A42" s="115"/>
      <c r="B42" s="9" t="s">
        <v>111</v>
      </c>
      <c r="C42" s="11" t="s">
        <v>133</v>
      </c>
      <c r="D42" s="9" t="s">
        <v>40</v>
      </c>
      <c r="F42" s="34"/>
      <c r="G42" s="34"/>
      <c r="H42" s="34"/>
      <c r="I42" s="34"/>
      <c r="J42" s="34"/>
      <c r="K42" s="34"/>
      <c r="L42" s="34"/>
      <c r="M42" s="34"/>
      <c r="N42" s="34"/>
      <c r="O42" s="34"/>
      <c r="P42" s="34"/>
      <c r="Q42" s="34"/>
      <c r="R42" s="34">
        <f>$Q$28/'Fixed data'!$C$7</f>
        <v>1.6721600000000002E-3</v>
      </c>
      <c r="S42" s="34">
        <f>$Q$28/'Fixed data'!$C$7</f>
        <v>1.6721600000000002E-3</v>
      </c>
      <c r="T42" s="34">
        <f>$Q$28/'Fixed data'!$C$7</f>
        <v>1.6721600000000002E-3</v>
      </c>
      <c r="U42" s="34">
        <f>$Q$28/'Fixed data'!$C$7</f>
        <v>1.6721600000000002E-3</v>
      </c>
      <c r="V42" s="34">
        <f>$Q$28/'Fixed data'!$C$7</f>
        <v>1.6721600000000002E-3</v>
      </c>
      <c r="W42" s="34">
        <f>$Q$28/'Fixed data'!$C$7</f>
        <v>1.6721600000000002E-3</v>
      </c>
      <c r="X42" s="34">
        <f>$Q$28/'Fixed data'!$C$7</f>
        <v>1.6721600000000002E-3</v>
      </c>
      <c r="Y42" s="34">
        <f>$Q$28/'Fixed data'!$C$7</f>
        <v>1.6721600000000002E-3</v>
      </c>
      <c r="Z42" s="34">
        <f>$Q$28/'Fixed data'!$C$7</f>
        <v>1.6721600000000002E-3</v>
      </c>
      <c r="AA42" s="34">
        <f>$Q$28/'Fixed data'!$C$7</f>
        <v>1.6721600000000002E-3</v>
      </c>
      <c r="AB42" s="34">
        <f>$Q$28/'Fixed data'!$C$7</f>
        <v>1.6721600000000002E-3</v>
      </c>
      <c r="AC42" s="34">
        <f>$Q$28/'Fixed data'!$C$7</f>
        <v>1.6721600000000002E-3</v>
      </c>
      <c r="AD42" s="34">
        <f>$Q$28/'Fixed data'!$C$7</f>
        <v>1.6721600000000002E-3</v>
      </c>
      <c r="AE42" s="34">
        <f>$Q$28/'Fixed data'!$C$7</f>
        <v>1.6721600000000002E-3</v>
      </c>
      <c r="AF42" s="34">
        <f>$Q$28/'Fixed data'!$C$7</f>
        <v>1.6721600000000002E-3</v>
      </c>
      <c r="AG42" s="34">
        <f>$Q$28/'Fixed data'!$C$7</f>
        <v>1.6721600000000002E-3</v>
      </c>
      <c r="AH42" s="34">
        <f>$Q$28/'Fixed data'!$C$7</f>
        <v>1.6721600000000002E-3</v>
      </c>
      <c r="AI42" s="34">
        <f>$Q$28/'Fixed data'!$C$7</f>
        <v>1.6721600000000002E-3</v>
      </c>
      <c r="AJ42" s="34">
        <f>$Q$28/'Fixed data'!$C$7</f>
        <v>1.6721600000000002E-3</v>
      </c>
      <c r="AK42" s="34">
        <f>$Q$28/'Fixed data'!$C$7</f>
        <v>1.6721600000000002E-3</v>
      </c>
      <c r="AL42" s="34">
        <f>$Q$28/'Fixed data'!$C$7</f>
        <v>1.6721600000000002E-3</v>
      </c>
      <c r="AM42" s="34">
        <f>$Q$28/'Fixed data'!$C$7</f>
        <v>1.6721600000000002E-3</v>
      </c>
      <c r="AN42" s="34">
        <f>$Q$28/'Fixed data'!$C$7</f>
        <v>1.6721600000000002E-3</v>
      </c>
      <c r="AO42" s="34">
        <f>$Q$28/'Fixed data'!$C$7</f>
        <v>1.6721600000000002E-3</v>
      </c>
      <c r="AP42" s="34">
        <f>$Q$28/'Fixed data'!$C$7</f>
        <v>1.6721600000000002E-3</v>
      </c>
      <c r="AQ42" s="34">
        <f>$Q$28/'Fixed data'!$C$7</f>
        <v>1.6721600000000002E-3</v>
      </c>
      <c r="AR42" s="34">
        <f>$Q$28/'Fixed data'!$C$7</f>
        <v>1.6721600000000002E-3</v>
      </c>
      <c r="AS42" s="34">
        <f>$Q$28/'Fixed data'!$C$7</f>
        <v>1.6721600000000002E-3</v>
      </c>
      <c r="AT42" s="34">
        <f>$Q$28/'Fixed data'!$C$7</f>
        <v>1.6721600000000002E-3</v>
      </c>
      <c r="AU42" s="34">
        <f>$Q$28/'Fixed data'!$C$7</f>
        <v>1.6721600000000002E-3</v>
      </c>
      <c r="AV42" s="34">
        <f>$Q$28/'Fixed data'!$C$7</f>
        <v>1.6721600000000002E-3</v>
      </c>
      <c r="AW42" s="34">
        <f>$Q$28/'Fixed data'!$C$7</f>
        <v>1.6721600000000002E-3</v>
      </c>
      <c r="AX42" s="34">
        <f>$Q$28/'Fixed data'!$C$7</f>
        <v>1.6721600000000002E-3</v>
      </c>
      <c r="AY42" s="34">
        <f>$Q$28/'Fixed data'!$C$7</f>
        <v>1.6721600000000002E-3</v>
      </c>
      <c r="AZ42" s="34">
        <f>$Q$28/'Fixed data'!$C$7</f>
        <v>1.6721600000000002E-3</v>
      </c>
      <c r="BA42" s="34">
        <f>$Q$28/'Fixed data'!$C$7</f>
        <v>1.6721600000000002E-3</v>
      </c>
      <c r="BB42" s="34">
        <f>$Q$28/'Fixed data'!$C$7</f>
        <v>1.6721600000000002E-3</v>
      </c>
      <c r="BC42" s="34">
        <f>$Q$28/'Fixed data'!$C$7</f>
        <v>1.6721600000000002E-3</v>
      </c>
      <c r="BD42" s="34">
        <f>$Q$28/'Fixed data'!$C$7</f>
        <v>1.6721600000000002E-3</v>
      </c>
    </row>
    <row r="43" spans="1:57" ht="16.5" hidden="1" customHeight="1" outlineLevel="1" x14ac:dyDescent="0.35">
      <c r="A43" s="115"/>
      <c r="B43" s="9" t="s">
        <v>112</v>
      </c>
      <c r="C43" s="11" t="s">
        <v>134</v>
      </c>
      <c r="D43" s="9" t="s">
        <v>40</v>
      </c>
      <c r="F43" s="34"/>
      <c r="G43" s="34"/>
      <c r="H43" s="34"/>
      <c r="I43" s="34"/>
      <c r="J43" s="34"/>
      <c r="K43" s="34"/>
      <c r="L43" s="34"/>
      <c r="M43" s="34"/>
      <c r="N43" s="34"/>
      <c r="O43" s="34"/>
      <c r="P43" s="34"/>
      <c r="Q43" s="34"/>
      <c r="R43" s="34"/>
      <c r="S43" s="34">
        <f>$R$28/'Fixed data'!$C$7</f>
        <v>1.6721600000000002E-3</v>
      </c>
      <c r="T43" s="34">
        <f>$R$28/'Fixed data'!$C$7</f>
        <v>1.6721600000000002E-3</v>
      </c>
      <c r="U43" s="34">
        <f>$R$28/'Fixed data'!$C$7</f>
        <v>1.6721600000000002E-3</v>
      </c>
      <c r="V43" s="34">
        <f>$R$28/'Fixed data'!$C$7</f>
        <v>1.6721600000000002E-3</v>
      </c>
      <c r="W43" s="34">
        <f>$R$28/'Fixed data'!$C$7</f>
        <v>1.6721600000000002E-3</v>
      </c>
      <c r="X43" s="34">
        <f>$R$28/'Fixed data'!$C$7</f>
        <v>1.6721600000000002E-3</v>
      </c>
      <c r="Y43" s="34">
        <f>$R$28/'Fixed data'!$C$7</f>
        <v>1.6721600000000002E-3</v>
      </c>
      <c r="Z43" s="34">
        <f>$R$28/'Fixed data'!$C$7</f>
        <v>1.6721600000000002E-3</v>
      </c>
      <c r="AA43" s="34">
        <f>$R$28/'Fixed data'!$C$7</f>
        <v>1.6721600000000002E-3</v>
      </c>
      <c r="AB43" s="34">
        <f>$R$28/'Fixed data'!$C$7</f>
        <v>1.6721600000000002E-3</v>
      </c>
      <c r="AC43" s="34">
        <f>$R$28/'Fixed data'!$C$7</f>
        <v>1.6721600000000002E-3</v>
      </c>
      <c r="AD43" s="34">
        <f>$R$28/'Fixed data'!$C$7</f>
        <v>1.6721600000000002E-3</v>
      </c>
      <c r="AE43" s="34">
        <f>$R$28/'Fixed data'!$C$7</f>
        <v>1.6721600000000002E-3</v>
      </c>
      <c r="AF43" s="34">
        <f>$R$28/'Fixed data'!$C$7</f>
        <v>1.6721600000000002E-3</v>
      </c>
      <c r="AG43" s="34">
        <f>$R$28/'Fixed data'!$C$7</f>
        <v>1.6721600000000002E-3</v>
      </c>
      <c r="AH43" s="34">
        <f>$R$28/'Fixed data'!$C$7</f>
        <v>1.6721600000000002E-3</v>
      </c>
      <c r="AI43" s="34">
        <f>$R$28/'Fixed data'!$C$7</f>
        <v>1.6721600000000002E-3</v>
      </c>
      <c r="AJ43" s="34">
        <f>$R$28/'Fixed data'!$C$7</f>
        <v>1.6721600000000002E-3</v>
      </c>
      <c r="AK43" s="34">
        <f>$R$28/'Fixed data'!$C$7</f>
        <v>1.6721600000000002E-3</v>
      </c>
      <c r="AL43" s="34">
        <f>$R$28/'Fixed data'!$C$7</f>
        <v>1.6721600000000002E-3</v>
      </c>
      <c r="AM43" s="34">
        <f>$R$28/'Fixed data'!$C$7</f>
        <v>1.6721600000000002E-3</v>
      </c>
      <c r="AN43" s="34">
        <f>$R$28/'Fixed data'!$C$7</f>
        <v>1.6721600000000002E-3</v>
      </c>
      <c r="AO43" s="34">
        <f>$R$28/'Fixed data'!$C$7</f>
        <v>1.6721600000000002E-3</v>
      </c>
      <c r="AP43" s="34">
        <f>$R$28/'Fixed data'!$C$7</f>
        <v>1.6721600000000002E-3</v>
      </c>
      <c r="AQ43" s="34">
        <f>$R$28/'Fixed data'!$C$7</f>
        <v>1.6721600000000002E-3</v>
      </c>
      <c r="AR43" s="34">
        <f>$R$28/'Fixed data'!$C$7</f>
        <v>1.6721600000000002E-3</v>
      </c>
      <c r="AS43" s="34">
        <f>$R$28/'Fixed data'!$C$7</f>
        <v>1.6721600000000002E-3</v>
      </c>
      <c r="AT43" s="34">
        <f>$R$28/'Fixed data'!$C$7</f>
        <v>1.6721600000000002E-3</v>
      </c>
      <c r="AU43" s="34">
        <f>$R$28/'Fixed data'!$C$7</f>
        <v>1.6721600000000002E-3</v>
      </c>
      <c r="AV43" s="34">
        <f>$R$28/'Fixed data'!$C$7</f>
        <v>1.6721600000000002E-3</v>
      </c>
      <c r="AW43" s="34">
        <f>$R$28/'Fixed data'!$C$7</f>
        <v>1.6721600000000002E-3</v>
      </c>
      <c r="AX43" s="34">
        <f>$R$28/'Fixed data'!$C$7</f>
        <v>1.6721600000000002E-3</v>
      </c>
      <c r="AY43" s="34">
        <f>$R$28/'Fixed data'!$C$7</f>
        <v>1.6721600000000002E-3</v>
      </c>
      <c r="AZ43" s="34">
        <f>$R$28/'Fixed data'!$C$7</f>
        <v>1.6721600000000002E-3</v>
      </c>
      <c r="BA43" s="34">
        <f>$R$28/'Fixed data'!$C$7</f>
        <v>1.6721600000000002E-3</v>
      </c>
      <c r="BB43" s="34">
        <f>$R$28/'Fixed data'!$C$7</f>
        <v>1.6721600000000002E-3</v>
      </c>
      <c r="BC43" s="34">
        <f>$R$28/'Fixed data'!$C$7</f>
        <v>1.6721600000000002E-3</v>
      </c>
      <c r="BD43" s="34">
        <f>$R$28/'Fixed data'!$C$7</f>
        <v>1.6721600000000002E-3</v>
      </c>
    </row>
    <row r="44" spans="1:57" ht="16.5" hidden="1" customHeight="1" outlineLevel="1" x14ac:dyDescent="0.35">
      <c r="A44" s="115"/>
      <c r="B44" s="9" t="s">
        <v>113</v>
      </c>
      <c r="C44" s="11" t="s">
        <v>135</v>
      </c>
      <c r="D44" s="9" t="s">
        <v>40</v>
      </c>
      <c r="F44" s="34"/>
      <c r="G44" s="34"/>
      <c r="H44" s="34"/>
      <c r="I44" s="34"/>
      <c r="J44" s="34"/>
      <c r="K44" s="34"/>
      <c r="L44" s="34"/>
      <c r="M44" s="34"/>
      <c r="N44" s="34"/>
      <c r="O44" s="34"/>
      <c r="P44" s="34"/>
      <c r="Q44" s="34"/>
      <c r="R44" s="34"/>
      <c r="S44" s="34"/>
      <c r="T44" s="34">
        <f>$S$28/'Fixed data'!$C$7</f>
        <v>1.6721600000000002E-3</v>
      </c>
      <c r="U44" s="34">
        <f>$S$28/'Fixed data'!$C$7</f>
        <v>1.6721600000000002E-3</v>
      </c>
      <c r="V44" s="34">
        <f>$S$28/'Fixed data'!$C$7</f>
        <v>1.6721600000000002E-3</v>
      </c>
      <c r="W44" s="34">
        <f>$S$28/'Fixed data'!$C$7</f>
        <v>1.6721600000000002E-3</v>
      </c>
      <c r="X44" s="34">
        <f>$S$28/'Fixed data'!$C$7</f>
        <v>1.6721600000000002E-3</v>
      </c>
      <c r="Y44" s="34">
        <f>$S$28/'Fixed data'!$C$7</f>
        <v>1.6721600000000002E-3</v>
      </c>
      <c r="Z44" s="34">
        <f>$S$28/'Fixed data'!$C$7</f>
        <v>1.6721600000000002E-3</v>
      </c>
      <c r="AA44" s="34">
        <f>$S$28/'Fixed data'!$C$7</f>
        <v>1.6721600000000002E-3</v>
      </c>
      <c r="AB44" s="34">
        <f>$S$28/'Fixed data'!$C$7</f>
        <v>1.6721600000000002E-3</v>
      </c>
      <c r="AC44" s="34">
        <f>$S$28/'Fixed data'!$C$7</f>
        <v>1.6721600000000002E-3</v>
      </c>
      <c r="AD44" s="34">
        <f>$S$28/'Fixed data'!$C$7</f>
        <v>1.6721600000000002E-3</v>
      </c>
      <c r="AE44" s="34">
        <f>$S$28/'Fixed data'!$C$7</f>
        <v>1.6721600000000002E-3</v>
      </c>
      <c r="AF44" s="34">
        <f>$S$28/'Fixed data'!$C$7</f>
        <v>1.6721600000000002E-3</v>
      </c>
      <c r="AG44" s="34">
        <f>$S$28/'Fixed data'!$C$7</f>
        <v>1.6721600000000002E-3</v>
      </c>
      <c r="AH44" s="34">
        <f>$S$28/'Fixed data'!$C$7</f>
        <v>1.6721600000000002E-3</v>
      </c>
      <c r="AI44" s="34">
        <f>$S$28/'Fixed data'!$C$7</f>
        <v>1.6721600000000002E-3</v>
      </c>
      <c r="AJ44" s="34">
        <f>$S$28/'Fixed data'!$C$7</f>
        <v>1.6721600000000002E-3</v>
      </c>
      <c r="AK44" s="34">
        <f>$S$28/'Fixed data'!$C$7</f>
        <v>1.6721600000000002E-3</v>
      </c>
      <c r="AL44" s="34">
        <f>$S$28/'Fixed data'!$C$7</f>
        <v>1.6721600000000002E-3</v>
      </c>
      <c r="AM44" s="34">
        <f>$S$28/'Fixed data'!$C$7</f>
        <v>1.6721600000000002E-3</v>
      </c>
      <c r="AN44" s="34">
        <f>$S$28/'Fixed data'!$C$7</f>
        <v>1.6721600000000002E-3</v>
      </c>
      <c r="AO44" s="34">
        <f>$S$28/'Fixed data'!$C$7</f>
        <v>1.6721600000000002E-3</v>
      </c>
      <c r="AP44" s="34">
        <f>$S$28/'Fixed data'!$C$7</f>
        <v>1.6721600000000002E-3</v>
      </c>
      <c r="AQ44" s="34">
        <f>$S$28/'Fixed data'!$C$7</f>
        <v>1.6721600000000002E-3</v>
      </c>
      <c r="AR44" s="34">
        <f>$S$28/'Fixed data'!$C$7</f>
        <v>1.6721600000000002E-3</v>
      </c>
      <c r="AS44" s="34">
        <f>$S$28/'Fixed data'!$C$7</f>
        <v>1.6721600000000002E-3</v>
      </c>
      <c r="AT44" s="34">
        <f>$S$28/'Fixed data'!$C$7</f>
        <v>1.6721600000000002E-3</v>
      </c>
      <c r="AU44" s="34">
        <f>$S$28/'Fixed data'!$C$7</f>
        <v>1.6721600000000002E-3</v>
      </c>
      <c r="AV44" s="34">
        <f>$S$28/'Fixed data'!$C$7</f>
        <v>1.6721600000000002E-3</v>
      </c>
      <c r="AW44" s="34">
        <f>$S$28/'Fixed data'!$C$7</f>
        <v>1.6721600000000002E-3</v>
      </c>
      <c r="AX44" s="34">
        <f>$S$28/'Fixed data'!$C$7</f>
        <v>1.6721600000000002E-3</v>
      </c>
      <c r="AY44" s="34">
        <f>$S$28/'Fixed data'!$C$7</f>
        <v>1.6721600000000002E-3</v>
      </c>
      <c r="AZ44" s="34">
        <f>$S$28/'Fixed data'!$C$7</f>
        <v>1.6721600000000002E-3</v>
      </c>
      <c r="BA44" s="34">
        <f>$S$28/'Fixed data'!$C$7</f>
        <v>1.6721600000000002E-3</v>
      </c>
      <c r="BB44" s="34">
        <f>$S$28/'Fixed data'!$C$7</f>
        <v>1.6721600000000002E-3</v>
      </c>
      <c r="BC44" s="34">
        <f>$S$28/'Fixed data'!$C$7</f>
        <v>1.6721600000000002E-3</v>
      </c>
      <c r="BD44" s="34">
        <f>$S$28/'Fixed data'!$C$7</f>
        <v>1.6721600000000002E-3</v>
      </c>
    </row>
    <row r="45" spans="1:57" ht="16.5" hidden="1" customHeight="1" outlineLevel="1" x14ac:dyDescent="0.35">
      <c r="A45" s="115"/>
      <c r="B45" s="9" t="s">
        <v>114</v>
      </c>
      <c r="C45" s="11" t="s">
        <v>136</v>
      </c>
      <c r="D45" s="9" t="s">
        <v>40</v>
      </c>
      <c r="F45" s="34"/>
      <c r="G45" s="34"/>
      <c r="H45" s="34"/>
      <c r="I45" s="34"/>
      <c r="J45" s="34"/>
      <c r="K45" s="34"/>
      <c r="L45" s="34"/>
      <c r="M45" s="34"/>
      <c r="N45" s="34"/>
      <c r="O45" s="34"/>
      <c r="P45" s="34"/>
      <c r="Q45" s="34"/>
      <c r="R45" s="34"/>
      <c r="S45" s="34"/>
      <c r="T45" s="34"/>
      <c r="U45" s="34">
        <f>$T$28/'Fixed data'!$C$7</f>
        <v>1.6721600000000002E-3</v>
      </c>
      <c r="V45" s="34">
        <f>$T$28/'Fixed data'!$C$7</f>
        <v>1.6721600000000002E-3</v>
      </c>
      <c r="W45" s="34">
        <f>$T$28/'Fixed data'!$C$7</f>
        <v>1.6721600000000002E-3</v>
      </c>
      <c r="X45" s="34">
        <f>$T$28/'Fixed data'!$C$7</f>
        <v>1.6721600000000002E-3</v>
      </c>
      <c r="Y45" s="34">
        <f>$T$28/'Fixed data'!$C$7</f>
        <v>1.6721600000000002E-3</v>
      </c>
      <c r="Z45" s="34">
        <f>$T$28/'Fixed data'!$C$7</f>
        <v>1.6721600000000002E-3</v>
      </c>
      <c r="AA45" s="34">
        <f>$T$28/'Fixed data'!$C$7</f>
        <v>1.6721600000000002E-3</v>
      </c>
      <c r="AB45" s="34">
        <f>$T$28/'Fixed data'!$C$7</f>
        <v>1.6721600000000002E-3</v>
      </c>
      <c r="AC45" s="34">
        <f>$T$28/'Fixed data'!$C$7</f>
        <v>1.6721600000000002E-3</v>
      </c>
      <c r="AD45" s="34">
        <f>$T$28/'Fixed data'!$C$7</f>
        <v>1.6721600000000002E-3</v>
      </c>
      <c r="AE45" s="34">
        <f>$T$28/'Fixed data'!$C$7</f>
        <v>1.6721600000000002E-3</v>
      </c>
      <c r="AF45" s="34">
        <f>$T$28/'Fixed data'!$C$7</f>
        <v>1.6721600000000002E-3</v>
      </c>
      <c r="AG45" s="34">
        <f>$T$28/'Fixed data'!$C$7</f>
        <v>1.6721600000000002E-3</v>
      </c>
      <c r="AH45" s="34">
        <f>$T$28/'Fixed data'!$C$7</f>
        <v>1.6721600000000002E-3</v>
      </c>
      <c r="AI45" s="34">
        <f>$T$28/'Fixed data'!$C$7</f>
        <v>1.6721600000000002E-3</v>
      </c>
      <c r="AJ45" s="34">
        <f>$T$28/'Fixed data'!$C$7</f>
        <v>1.6721600000000002E-3</v>
      </c>
      <c r="AK45" s="34">
        <f>$T$28/'Fixed data'!$C$7</f>
        <v>1.6721600000000002E-3</v>
      </c>
      <c r="AL45" s="34">
        <f>$T$28/'Fixed data'!$C$7</f>
        <v>1.6721600000000002E-3</v>
      </c>
      <c r="AM45" s="34">
        <f>$T$28/'Fixed data'!$C$7</f>
        <v>1.6721600000000002E-3</v>
      </c>
      <c r="AN45" s="34">
        <f>$T$28/'Fixed data'!$C$7</f>
        <v>1.6721600000000002E-3</v>
      </c>
      <c r="AO45" s="34">
        <f>$T$28/'Fixed data'!$C$7</f>
        <v>1.6721600000000002E-3</v>
      </c>
      <c r="AP45" s="34">
        <f>$T$28/'Fixed data'!$C$7</f>
        <v>1.6721600000000002E-3</v>
      </c>
      <c r="AQ45" s="34">
        <f>$T$28/'Fixed data'!$C$7</f>
        <v>1.6721600000000002E-3</v>
      </c>
      <c r="AR45" s="34">
        <f>$T$28/'Fixed data'!$C$7</f>
        <v>1.6721600000000002E-3</v>
      </c>
      <c r="AS45" s="34">
        <f>$T$28/'Fixed data'!$C$7</f>
        <v>1.6721600000000002E-3</v>
      </c>
      <c r="AT45" s="34">
        <f>$T$28/'Fixed data'!$C$7</f>
        <v>1.6721600000000002E-3</v>
      </c>
      <c r="AU45" s="34">
        <f>$T$28/'Fixed data'!$C$7</f>
        <v>1.6721600000000002E-3</v>
      </c>
      <c r="AV45" s="34">
        <f>$T$28/'Fixed data'!$C$7</f>
        <v>1.6721600000000002E-3</v>
      </c>
      <c r="AW45" s="34">
        <f>$T$28/'Fixed data'!$C$7</f>
        <v>1.6721600000000002E-3</v>
      </c>
      <c r="AX45" s="34">
        <f>$T$28/'Fixed data'!$C$7</f>
        <v>1.6721600000000002E-3</v>
      </c>
      <c r="AY45" s="34">
        <f>$T$28/'Fixed data'!$C$7</f>
        <v>1.6721600000000002E-3</v>
      </c>
      <c r="AZ45" s="34">
        <f>$T$28/'Fixed data'!$C$7</f>
        <v>1.6721600000000002E-3</v>
      </c>
      <c r="BA45" s="34">
        <f>$T$28/'Fixed data'!$C$7</f>
        <v>1.6721600000000002E-3</v>
      </c>
      <c r="BB45" s="34">
        <f>$T$28/'Fixed data'!$C$7</f>
        <v>1.6721600000000002E-3</v>
      </c>
      <c r="BC45" s="34">
        <f>$T$28/'Fixed data'!$C$7</f>
        <v>1.6721600000000002E-3</v>
      </c>
      <c r="BD45" s="34">
        <f>$T$28/'Fixed data'!$C$7</f>
        <v>1.6721600000000002E-3</v>
      </c>
    </row>
    <row r="46" spans="1:57" ht="16.5" hidden="1" customHeight="1" outlineLevel="1" x14ac:dyDescent="0.35">
      <c r="A46" s="115"/>
      <c r="B46" s="9" t="s">
        <v>115</v>
      </c>
      <c r="C46" s="11" t="s">
        <v>137</v>
      </c>
      <c r="D46" s="9" t="s">
        <v>40</v>
      </c>
      <c r="F46" s="34"/>
      <c r="G46" s="34"/>
      <c r="H46" s="34"/>
      <c r="I46" s="34"/>
      <c r="J46" s="34"/>
      <c r="K46" s="34"/>
      <c r="L46" s="34"/>
      <c r="M46" s="34"/>
      <c r="N46" s="34"/>
      <c r="O46" s="34"/>
      <c r="P46" s="34"/>
      <c r="Q46" s="34"/>
      <c r="R46" s="34"/>
      <c r="S46" s="34"/>
      <c r="T46" s="34"/>
      <c r="U46" s="34"/>
      <c r="V46" s="34">
        <f>$U$28/'Fixed data'!$C$7</f>
        <v>1.6721600000000002E-3</v>
      </c>
      <c r="W46" s="34">
        <f>$U$28/'Fixed data'!$C$7</f>
        <v>1.6721600000000002E-3</v>
      </c>
      <c r="X46" s="34">
        <f>$U$28/'Fixed data'!$C$7</f>
        <v>1.6721600000000002E-3</v>
      </c>
      <c r="Y46" s="34">
        <f>$U$28/'Fixed data'!$C$7</f>
        <v>1.6721600000000002E-3</v>
      </c>
      <c r="Z46" s="34">
        <f>$U$28/'Fixed data'!$C$7</f>
        <v>1.6721600000000002E-3</v>
      </c>
      <c r="AA46" s="34">
        <f>$U$28/'Fixed data'!$C$7</f>
        <v>1.6721600000000002E-3</v>
      </c>
      <c r="AB46" s="34">
        <f>$U$28/'Fixed data'!$C$7</f>
        <v>1.6721600000000002E-3</v>
      </c>
      <c r="AC46" s="34">
        <f>$U$28/'Fixed data'!$C$7</f>
        <v>1.6721600000000002E-3</v>
      </c>
      <c r="AD46" s="34">
        <f>$U$28/'Fixed data'!$C$7</f>
        <v>1.6721600000000002E-3</v>
      </c>
      <c r="AE46" s="34">
        <f>$U$28/'Fixed data'!$C$7</f>
        <v>1.6721600000000002E-3</v>
      </c>
      <c r="AF46" s="34">
        <f>$U$28/'Fixed data'!$C$7</f>
        <v>1.6721600000000002E-3</v>
      </c>
      <c r="AG46" s="34">
        <f>$U$28/'Fixed data'!$C$7</f>
        <v>1.6721600000000002E-3</v>
      </c>
      <c r="AH46" s="34">
        <f>$U$28/'Fixed data'!$C$7</f>
        <v>1.6721600000000002E-3</v>
      </c>
      <c r="AI46" s="34">
        <f>$U$28/'Fixed data'!$C$7</f>
        <v>1.6721600000000002E-3</v>
      </c>
      <c r="AJ46" s="34">
        <f>$U$28/'Fixed data'!$C$7</f>
        <v>1.6721600000000002E-3</v>
      </c>
      <c r="AK46" s="34">
        <f>$U$28/'Fixed data'!$C$7</f>
        <v>1.6721600000000002E-3</v>
      </c>
      <c r="AL46" s="34">
        <f>$U$28/'Fixed data'!$C$7</f>
        <v>1.6721600000000002E-3</v>
      </c>
      <c r="AM46" s="34">
        <f>$U$28/'Fixed data'!$C$7</f>
        <v>1.6721600000000002E-3</v>
      </c>
      <c r="AN46" s="34">
        <f>$U$28/'Fixed data'!$C$7</f>
        <v>1.6721600000000002E-3</v>
      </c>
      <c r="AO46" s="34">
        <f>$U$28/'Fixed data'!$C$7</f>
        <v>1.6721600000000002E-3</v>
      </c>
      <c r="AP46" s="34">
        <f>$U$28/'Fixed data'!$C$7</f>
        <v>1.6721600000000002E-3</v>
      </c>
      <c r="AQ46" s="34">
        <f>$U$28/'Fixed data'!$C$7</f>
        <v>1.6721600000000002E-3</v>
      </c>
      <c r="AR46" s="34">
        <f>$U$28/'Fixed data'!$C$7</f>
        <v>1.6721600000000002E-3</v>
      </c>
      <c r="AS46" s="34">
        <f>$U$28/'Fixed data'!$C$7</f>
        <v>1.6721600000000002E-3</v>
      </c>
      <c r="AT46" s="34">
        <f>$U$28/'Fixed data'!$C$7</f>
        <v>1.6721600000000002E-3</v>
      </c>
      <c r="AU46" s="34">
        <f>$U$28/'Fixed data'!$C$7</f>
        <v>1.6721600000000002E-3</v>
      </c>
      <c r="AV46" s="34">
        <f>$U$28/'Fixed data'!$C$7</f>
        <v>1.6721600000000002E-3</v>
      </c>
      <c r="AW46" s="34">
        <f>$U$28/'Fixed data'!$C$7</f>
        <v>1.6721600000000002E-3</v>
      </c>
      <c r="AX46" s="34">
        <f>$U$28/'Fixed data'!$C$7</f>
        <v>1.6721600000000002E-3</v>
      </c>
      <c r="AY46" s="34">
        <f>$U$28/'Fixed data'!$C$7</f>
        <v>1.6721600000000002E-3</v>
      </c>
      <c r="AZ46" s="34">
        <f>$U$28/'Fixed data'!$C$7</f>
        <v>1.6721600000000002E-3</v>
      </c>
      <c r="BA46" s="34">
        <f>$U$28/'Fixed data'!$C$7</f>
        <v>1.6721600000000002E-3</v>
      </c>
      <c r="BB46" s="34">
        <f>$U$28/'Fixed data'!$C$7</f>
        <v>1.6721600000000002E-3</v>
      </c>
      <c r="BC46" s="34">
        <f>$U$28/'Fixed data'!$C$7</f>
        <v>1.6721600000000002E-3</v>
      </c>
      <c r="BD46" s="34">
        <f>$U$28/'Fixed data'!$C$7</f>
        <v>1.6721600000000002E-3</v>
      </c>
    </row>
    <row r="47" spans="1:57" ht="16.5" hidden="1" customHeight="1" outlineLevel="1" x14ac:dyDescent="0.35">
      <c r="A47" s="115"/>
      <c r="B47" s="9" t="s">
        <v>116</v>
      </c>
      <c r="C47" s="11" t="s">
        <v>138</v>
      </c>
      <c r="D47" s="9" t="s">
        <v>40</v>
      </c>
      <c r="F47" s="34"/>
      <c r="G47" s="34"/>
      <c r="H47" s="34"/>
      <c r="I47" s="34"/>
      <c r="J47" s="34"/>
      <c r="K47" s="34"/>
      <c r="L47" s="34"/>
      <c r="M47" s="34"/>
      <c r="N47" s="34"/>
      <c r="O47" s="34"/>
      <c r="P47" s="34"/>
      <c r="Q47" s="34"/>
      <c r="R47" s="34"/>
      <c r="S47" s="34"/>
      <c r="T47" s="34"/>
      <c r="U47" s="34"/>
      <c r="V47" s="34"/>
      <c r="W47" s="34">
        <f>$V$28/'Fixed data'!$C$7</f>
        <v>1.6721600000000002E-3</v>
      </c>
      <c r="X47" s="34">
        <f>$V$28/'Fixed data'!$C$7</f>
        <v>1.6721600000000002E-3</v>
      </c>
      <c r="Y47" s="34">
        <f>$V$28/'Fixed data'!$C$7</f>
        <v>1.6721600000000002E-3</v>
      </c>
      <c r="Z47" s="34">
        <f>$V$28/'Fixed data'!$C$7</f>
        <v>1.6721600000000002E-3</v>
      </c>
      <c r="AA47" s="34">
        <f>$V$28/'Fixed data'!$C$7</f>
        <v>1.6721600000000002E-3</v>
      </c>
      <c r="AB47" s="34">
        <f>$V$28/'Fixed data'!$C$7</f>
        <v>1.6721600000000002E-3</v>
      </c>
      <c r="AC47" s="34">
        <f>$V$28/'Fixed data'!$C$7</f>
        <v>1.6721600000000002E-3</v>
      </c>
      <c r="AD47" s="34">
        <f>$V$28/'Fixed data'!$C$7</f>
        <v>1.6721600000000002E-3</v>
      </c>
      <c r="AE47" s="34">
        <f>$V$28/'Fixed data'!$C$7</f>
        <v>1.6721600000000002E-3</v>
      </c>
      <c r="AF47" s="34">
        <f>$V$28/'Fixed data'!$C$7</f>
        <v>1.6721600000000002E-3</v>
      </c>
      <c r="AG47" s="34">
        <f>$V$28/'Fixed data'!$C$7</f>
        <v>1.6721600000000002E-3</v>
      </c>
      <c r="AH47" s="34">
        <f>$V$28/'Fixed data'!$C$7</f>
        <v>1.6721600000000002E-3</v>
      </c>
      <c r="AI47" s="34">
        <f>$V$28/'Fixed data'!$C$7</f>
        <v>1.6721600000000002E-3</v>
      </c>
      <c r="AJ47" s="34">
        <f>$V$28/'Fixed data'!$C$7</f>
        <v>1.6721600000000002E-3</v>
      </c>
      <c r="AK47" s="34">
        <f>$V$28/'Fixed data'!$C$7</f>
        <v>1.6721600000000002E-3</v>
      </c>
      <c r="AL47" s="34">
        <f>$V$28/'Fixed data'!$C$7</f>
        <v>1.6721600000000002E-3</v>
      </c>
      <c r="AM47" s="34">
        <f>$V$28/'Fixed data'!$C$7</f>
        <v>1.6721600000000002E-3</v>
      </c>
      <c r="AN47" s="34">
        <f>$V$28/'Fixed data'!$C$7</f>
        <v>1.6721600000000002E-3</v>
      </c>
      <c r="AO47" s="34">
        <f>$V$28/'Fixed data'!$C$7</f>
        <v>1.6721600000000002E-3</v>
      </c>
      <c r="AP47" s="34">
        <f>$V$28/'Fixed data'!$C$7</f>
        <v>1.6721600000000002E-3</v>
      </c>
      <c r="AQ47" s="34">
        <f>$V$28/'Fixed data'!$C$7</f>
        <v>1.6721600000000002E-3</v>
      </c>
      <c r="AR47" s="34">
        <f>$V$28/'Fixed data'!$C$7</f>
        <v>1.6721600000000002E-3</v>
      </c>
      <c r="AS47" s="34">
        <f>$V$28/'Fixed data'!$C$7</f>
        <v>1.6721600000000002E-3</v>
      </c>
      <c r="AT47" s="34">
        <f>$V$28/'Fixed data'!$C$7</f>
        <v>1.6721600000000002E-3</v>
      </c>
      <c r="AU47" s="34">
        <f>$V$28/'Fixed data'!$C$7</f>
        <v>1.6721600000000002E-3</v>
      </c>
      <c r="AV47" s="34">
        <f>$V$28/'Fixed data'!$C$7</f>
        <v>1.6721600000000002E-3</v>
      </c>
      <c r="AW47" s="34">
        <f>$V$28/'Fixed data'!$C$7</f>
        <v>1.6721600000000002E-3</v>
      </c>
      <c r="AX47" s="34">
        <f>$V$28/'Fixed data'!$C$7</f>
        <v>1.6721600000000002E-3</v>
      </c>
      <c r="AY47" s="34">
        <f>$V$28/'Fixed data'!$C$7</f>
        <v>1.6721600000000002E-3</v>
      </c>
      <c r="AZ47" s="34">
        <f>$V$28/'Fixed data'!$C$7</f>
        <v>1.6721600000000002E-3</v>
      </c>
      <c r="BA47" s="34">
        <f>$V$28/'Fixed data'!$C$7</f>
        <v>1.6721600000000002E-3</v>
      </c>
      <c r="BB47" s="34">
        <f>$V$28/'Fixed data'!$C$7</f>
        <v>1.6721600000000002E-3</v>
      </c>
      <c r="BC47" s="34">
        <f>$V$28/'Fixed data'!$C$7</f>
        <v>1.6721600000000002E-3</v>
      </c>
      <c r="BD47" s="34">
        <f>$V$28/'Fixed data'!$C$7</f>
        <v>1.6721600000000002E-3</v>
      </c>
    </row>
    <row r="48" spans="1:57" ht="16.5" hidden="1" customHeight="1" outlineLevel="1" x14ac:dyDescent="0.35">
      <c r="A48" s="115"/>
      <c r="B48" s="9" t="s">
        <v>117</v>
      </c>
      <c r="C48" s="11" t="s">
        <v>139</v>
      </c>
      <c r="D48" s="9" t="s">
        <v>40</v>
      </c>
      <c r="F48" s="34"/>
      <c r="G48" s="34"/>
      <c r="H48" s="34"/>
      <c r="I48" s="34"/>
      <c r="J48" s="34"/>
      <c r="K48" s="34"/>
      <c r="L48" s="34"/>
      <c r="M48" s="34"/>
      <c r="N48" s="34"/>
      <c r="O48" s="34"/>
      <c r="P48" s="34"/>
      <c r="Q48" s="34"/>
      <c r="R48" s="34"/>
      <c r="S48" s="34"/>
      <c r="T48" s="34"/>
      <c r="U48" s="34"/>
      <c r="V48" s="34"/>
      <c r="W48" s="34"/>
      <c r="X48" s="34">
        <f>$W$28/'Fixed data'!$C$7</f>
        <v>1.6721600000000002E-3</v>
      </c>
      <c r="Y48" s="34">
        <f>$W$28/'Fixed data'!$C$7</f>
        <v>1.6721600000000002E-3</v>
      </c>
      <c r="Z48" s="34">
        <f>$W$28/'Fixed data'!$C$7</f>
        <v>1.6721600000000002E-3</v>
      </c>
      <c r="AA48" s="34">
        <f>$W$28/'Fixed data'!$C$7</f>
        <v>1.6721600000000002E-3</v>
      </c>
      <c r="AB48" s="34">
        <f>$W$28/'Fixed data'!$C$7</f>
        <v>1.6721600000000002E-3</v>
      </c>
      <c r="AC48" s="34">
        <f>$W$28/'Fixed data'!$C$7</f>
        <v>1.6721600000000002E-3</v>
      </c>
      <c r="AD48" s="34">
        <f>$W$28/'Fixed data'!$C$7</f>
        <v>1.6721600000000002E-3</v>
      </c>
      <c r="AE48" s="34">
        <f>$W$28/'Fixed data'!$C$7</f>
        <v>1.6721600000000002E-3</v>
      </c>
      <c r="AF48" s="34">
        <f>$W$28/'Fixed data'!$C$7</f>
        <v>1.6721600000000002E-3</v>
      </c>
      <c r="AG48" s="34">
        <f>$W$28/'Fixed data'!$C$7</f>
        <v>1.6721600000000002E-3</v>
      </c>
      <c r="AH48" s="34">
        <f>$W$28/'Fixed data'!$C$7</f>
        <v>1.6721600000000002E-3</v>
      </c>
      <c r="AI48" s="34">
        <f>$W$28/'Fixed data'!$C$7</f>
        <v>1.6721600000000002E-3</v>
      </c>
      <c r="AJ48" s="34">
        <f>$W$28/'Fixed data'!$C$7</f>
        <v>1.6721600000000002E-3</v>
      </c>
      <c r="AK48" s="34">
        <f>$W$28/'Fixed data'!$C$7</f>
        <v>1.6721600000000002E-3</v>
      </c>
      <c r="AL48" s="34">
        <f>$W$28/'Fixed data'!$C$7</f>
        <v>1.6721600000000002E-3</v>
      </c>
      <c r="AM48" s="34">
        <f>$W$28/'Fixed data'!$C$7</f>
        <v>1.6721600000000002E-3</v>
      </c>
      <c r="AN48" s="34">
        <f>$W$28/'Fixed data'!$C$7</f>
        <v>1.6721600000000002E-3</v>
      </c>
      <c r="AO48" s="34">
        <f>$W$28/'Fixed data'!$C$7</f>
        <v>1.6721600000000002E-3</v>
      </c>
      <c r="AP48" s="34">
        <f>$W$28/'Fixed data'!$C$7</f>
        <v>1.6721600000000002E-3</v>
      </c>
      <c r="AQ48" s="34">
        <f>$W$28/'Fixed data'!$C$7</f>
        <v>1.6721600000000002E-3</v>
      </c>
      <c r="AR48" s="34">
        <f>$W$28/'Fixed data'!$C$7</f>
        <v>1.6721600000000002E-3</v>
      </c>
      <c r="AS48" s="34">
        <f>$W$28/'Fixed data'!$C$7</f>
        <v>1.6721600000000002E-3</v>
      </c>
      <c r="AT48" s="34">
        <f>$W$28/'Fixed data'!$C$7</f>
        <v>1.6721600000000002E-3</v>
      </c>
      <c r="AU48" s="34">
        <f>$W$28/'Fixed data'!$C$7</f>
        <v>1.6721600000000002E-3</v>
      </c>
      <c r="AV48" s="34">
        <f>$W$28/'Fixed data'!$C$7</f>
        <v>1.6721600000000002E-3</v>
      </c>
      <c r="AW48" s="34">
        <f>$W$28/'Fixed data'!$C$7</f>
        <v>1.6721600000000002E-3</v>
      </c>
      <c r="AX48" s="34">
        <f>$W$28/'Fixed data'!$C$7</f>
        <v>1.6721600000000002E-3</v>
      </c>
      <c r="AY48" s="34">
        <f>$W$28/'Fixed data'!$C$7</f>
        <v>1.6721600000000002E-3</v>
      </c>
      <c r="AZ48" s="34">
        <f>$W$28/'Fixed data'!$C$7</f>
        <v>1.6721600000000002E-3</v>
      </c>
      <c r="BA48" s="34">
        <f>$W$28/'Fixed data'!$C$7</f>
        <v>1.6721600000000002E-3</v>
      </c>
      <c r="BB48" s="34">
        <f>$W$28/'Fixed data'!$C$7</f>
        <v>1.6721600000000002E-3</v>
      </c>
      <c r="BC48" s="34">
        <f>$W$28/'Fixed data'!$C$7</f>
        <v>1.6721600000000002E-3</v>
      </c>
      <c r="BD48" s="34">
        <f>$W$28/'Fixed data'!$C$7</f>
        <v>1.6721600000000002E-3</v>
      </c>
    </row>
    <row r="49" spans="1:56" ht="16.5" hidden="1" customHeight="1" outlineLevel="1" x14ac:dyDescent="0.35">
      <c r="A49" s="115"/>
      <c r="B49" s="9" t="s">
        <v>118</v>
      </c>
      <c r="C49" s="11" t="s">
        <v>140</v>
      </c>
      <c r="D49" s="9" t="s">
        <v>40</v>
      </c>
      <c r="F49" s="34"/>
      <c r="G49" s="34"/>
      <c r="H49" s="34"/>
      <c r="I49" s="34"/>
      <c r="J49" s="34"/>
      <c r="K49" s="34"/>
      <c r="L49" s="34"/>
      <c r="M49" s="34"/>
      <c r="N49" s="34"/>
      <c r="O49" s="34"/>
      <c r="P49" s="34"/>
      <c r="Q49" s="34"/>
      <c r="R49" s="34"/>
      <c r="S49" s="34"/>
      <c r="T49" s="34"/>
      <c r="U49" s="34"/>
      <c r="V49" s="34"/>
      <c r="W49" s="34"/>
      <c r="X49" s="34"/>
      <c r="Y49" s="34">
        <f>$X$28/'Fixed data'!$C$7</f>
        <v>1.6721600000000002E-3</v>
      </c>
      <c r="Z49" s="34">
        <f>$X$28/'Fixed data'!$C$7</f>
        <v>1.6721600000000002E-3</v>
      </c>
      <c r="AA49" s="34">
        <f>$X$28/'Fixed data'!$C$7</f>
        <v>1.6721600000000002E-3</v>
      </c>
      <c r="AB49" s="34">
        <f>$X$28/'Fixed data'!$C$7</f>
        <v>1.6721600000000002E-3</v>
      </c>
      <c r="AC49" s="34">
        <f>$X$28/'Fixed data'!$C$7</f>
        <v>1.6721600000000002E-3</v>
      </c>
      <c r="AD49" s="34">
        <f>$X$28/'Fixed data'!$C$7</f>
        <v>1.6721600000000002E-3</v>
      </c>
      <c r="AE49" s="34">
        <f>$X$28/'Fixed data'!$C$7</f>
        <v>1.6721600000000002E-3</v>
      </c>
      <c r="AF49" s="34">
        <f>$X$28/'Fixed data'!$C$7</f>
        <v>1.6721600000000002E-3</v>
      </c>
      <c r="AG49" s="34">
        <f>$X$28/'Fixed data'!$C$7</f>
        <v>1.6721600000000002E-3</v>
      </c>
      <c r="AH49" s="34">
        <f>$X$28/'Fixed data'!$C$7</f>
        <v>1.6721600000000002E-3</v>
      </c>
      <c r="AI49" s="34">
        <f>$X$28/'Fixed data'!$C$7</f>
        <v>1.6721600000000002E-3</v>
      </c>
      <c r="AJ49" s="34">
        <f>$X$28/'Fixed data'!$C$7</f>
        <v>1.6721600000000002E-3</v>
      </c>
      <c r="AK49" s="34">
        <f>$X$28/'Fixed data'!$C$7</f>
        <v>1.6721600000000002E-3</v>
      </c>
      <c r="AL49" s="34">
        <f>$X$28/'Fixed data'!$C$7</f>
        <v>1.6721600000000002E-3</v>
      </c>
      <c r="AM49" s="34">
        <f>$X$28/'Fixed data'!$C$7</f>
        <v>1.6721600000000002E-3</v>
      </c>
      <c r="AN49" s="34">
        <f>$X$28/'Fixed data'!$C$7</f>
        <v>1.6721600000000002E-3</v>
      </c>
      <c r="AO49" s="34">
        <f>$X$28/'Fixed data'!$C$7</f>
        <v>1.6721600000000002E-3</v>
      </c>
      <c r="AP49" s="34">
        <f>$X$28/'Fixed data'!$C$7</f>
        <v>1.6721600000000002E-3</v>
      </c>
      <c r="AQ49" s="34">
        <f>$X$28/'Fixed data'!$C$7</f>
        <v>1.6721600000000002E-3</v>
      </c>
      <c r="AR49" s="34">
        <f>$X$28/'Fixed data'!$C$7</f>
        <v>1.6721600000000002E-3</v>
      </c>
      <c r="AS49" s="34">
        <f>$X$28/'Fixed data'!$C$7</f>
        <v>1.6721600000000002E-3</v>
      </c>
      <c r="AT49" s="34">
        <f>$X$28/'Fixed data'!$C$7</f>
        <v>1.6721600000000002E-3</v>
      </c>
      <c r="AU49" s="34">
        <f>$X$28/'Fixed data'!$C$7</f>
        <v>1.6721600000000002E-3</v>
      </c>
      <c r="AV49" s="34">
        <f>$X$28/'Fixed data'!$C$7</f>
        <v>1.6721600000000002E-3</v>
      </c>
      <c r="AW49" s="34">
        <f>$X$28/'Fixed data'!$C$7</f>
        <v>1.6721600000000002E-3</v>
      </c>
      <c r="AX49" s="34">
        <f>$X$28/'Fixed data'!$C$7</f>
        <v>1.6721600000000002E-3</v>
      </c>
      <c r="AY49" s="34">
        <f>$X$28/'Fixed data'!$C$7</f>
        <v>1.6721600000000002E-3</v>
      </c>
      <c r="AZ49" s="34">
        <f>$X$28/'Fixed data'!$C$7</f>
        <v>1.6721600000000002E-3</v>
      </c>
      <c r="BA49" s="34">
        <f>$X$28/'Fixed data'!$C$7</f>
        <v>1.6721600000000002E-3</v>
      </c>
      <c r="BB49" s="34">
        <f>$X$28/'Fixed data'!$C$7</f>
        <v>1.6721600000000002E-3</v>
      </c>
      <c r="BC49" s="34">
        <f>$X$28/'Fixed data'!$C$7</f>
        <v>1.6721600000000002E-3</v>
      </c>
      <c r="BD49" s="34">
        <f>$X$28/'Fixed data'!$C$7</f>
        <v>1.6721600000000002E-3</v>
      </c>
    </row>
    <row r="50" spans="1:56" ht="16.5" hidden="1" customHeight="1" outlineLevel="1" x14ac:dyDescent="0.35">
      <c r="A50" s="115"/>
      <c r="B50" s="9" t="s">
        <v>119</v>
      </c>
      <c r="C50" s="11" t="s">
        <v>141</v>
      </c>
      <c r="D50" s="9" t="s">
        <v>40</v>
      </c>
      <c r="F50" s="34"/>
      <c r="G50" s="34"/>
      <c r="H50" s="34"/>
      <c r="I50" s="34"/>
      <c r="J50" s="34"/>
      <c r="K50" s="34"/>
      <c r="L50" s="34"/>
      <c r="M50" s="34"/>
      <c r="N50" s="34"/>
      <c r="O50" s="34"/>
      <c r="P50" s="34"/>
      <c r="Q50" s="34"/>
      <c r="R50" s="34"/>
      <c r="S50" s="34"/>
      <c r="T50" s="34"/>
      <c r="U50" s="34"/>
      <c r="V50" s="34"/>
      <c r="W50" s="34"/>
      <c r="X50" s="34"/>
      <c r="Y50" s="34"/>
      <c r="Z50" s="34">
        <f>$Y$28/'Fixed data'!$C$7</f>
        <v>1.6721600000000002E-3</v>
      </c>
      <c r="AA50" s="34">
        <f>$Y$28/'Fixed data'!$C$7</f>
        <v>1.6721600000000002E-3</v>
      </c>
      <c r="AB50" s="34">
        <f>$Y$28/'Fixed data'!$C$7</f>
        <v>1.6721600000000002E-3</v>
      </c>
      <c r="AC50" s="34">
        <f>$Y$28/'Fixed data'!$C$7</f>
        <v>1.6721600000000002E-3</v>
      </c>
      <c r="AD50" s="34">
        <f>$Y$28/'Fixed data'!$C$7</f>
        <v>1.6721600000000002E-3</v>
      </c>
      <c r="AE50" s="34">
        <f>$Y$28/'Fixed data'!$C$7</f>
        <v>1.6721600000000002E-3</v>
      </c>
      <c r="AF50" s="34">
        <f>$Y$28/'Fixed data'!$C$7</f>
        <v>1.6721600000000002E-3</v>
      </c>
      <c r="AG50" s="34">
        <f>$Y$28/'Fixed data'!$C$7</f>
        <v>1.6721600000000002E-3</v>
      </c>
      <c r="AH50" s="34">
        <f>$Y$28/'Fixed data'!$C$7</f>
        <v>1.6721600000000002E-3</v>
      </c>
      <c r="AI50" s="34">
        <f>$Y$28/'Fixed data'!$C$7</f>
        <v>1.6721600000000002E-3</v>
      </c>
      <c r="AJ50" s="34">
        <f>$Y$28/'Fixed data'!$C$7</f>
        <v>1.6721600000000002E-3</v>
      </c>
      <c r="AK50" s="34">
        <f>$Y$28/'Fixed data'!$C$7</f>
        <v>1.6721600000000002E-3</v>
      </c>
      <c r="AL50" s="34">
        <f>$Y$28/'Fixed data'!$C$7</f>
        <v>1.6721600000000002E-3</v>
      </c>
      <c r="AM50" s="34">
        <f>$Y$28/'Fixed data'!$C$7</f>
        <v>1.6721600000000002E-3</v>
      </c>
      <c r="AN50" s="34">
        <f>$Y$28/'Fixed data'!$C$7</f>
        <v>1.6721600000000002E-3</v>
      </c>
      <c r="AO50" s="34">
        <f>$Y$28/'Fixed data'!$C$7</f>
        <v>1.6721600000000002E-3</v>
      </c>
      <c r="AP50" s="34">
        <f>$Y$28/'Fixed data'!$C$7</f>
        <v>1.6721600000000002E-3</v>
      </c>
      <c r="AQ50" s="34">
        <f>$Y$28/'Fixed data'!$C$7</f>
        <v>1.6721600000000002E-3</v>
      </c>
      <c r="AR50" s="34">
        <f>$Y$28/'Fixed data'!$C$7</f>
        <v>1.6721600000000002E-3</v>
      </c>
      <c r="AS50" s="34">
        <f>$Y$28/'Fixed data'!$C$7</f>
        <v>1.6721600000000002E-3</v>
      </c>
      <c r="AT50" s="34">
        <f>$Y$28/'Fixed data'!$C$7</f>
        <v>1.6721600000000002E-3</v>
      </c>
      <c r="AU50" s="34">
        <f>$Y$28/'Fixed data'!$C$7</f>
        <v>1.6721600000000002E-3</v>
      </c>
      <c r="AV50" s="34">
        <f>$Y$28/'Fixed data'!$C$7</f>
        <v>1.6721600000000002E-3</v>
      </c>
      <c r="AW50" s="34">
        <f>$Y$28/'Fixed data'!$C$7</f>
        <v>1.6721600000000002E-3</v>
      </c>
      <c r="AX50" s="34">
        <f>$Y$28/'Fixed data'!$C$7</f>
        <v>1.6721600000000002E-3</v>
      </c>
      <c r="AY50" s="34">
        <f>$Y$28/'Fixed data'!$C$7</f>
        <v>1.6721600000000002E-3</v>
      </c>
      <c r="AZ50" s="34">
        <f>$Y$28/'Fixed data'!$C$7</f>
        <v>1.6721600000000002E-3</v>
      </c>
      <c r="BA50" s="34">
        <f>$Y$28/'Fixed data'!$C$7</f>
        <v>1.6721600000000002E-3</v>
      </c>
      <c r="BB50" s="34">
        <f>$Y$28/'Fixed data'!$C$7</f>
        <v>1.6721600000000002E-3</v>
      </c>
      <c r="BC50" s="34">
        <f>$Y$28/'Fixed data'!$C$7</f>
        <v>1.6721600000000002E-3</v>
      </c>
      <c r="BD50" s="34">
        <f>$Y$28/'Fixed data'!$C$7</f>
        <v>1.6721600000000002E-3</v>
      </c>
    </row>
    <row r="51" spans="1:56" ht="16.5" hidden="1" customHeight="1" outlineLevel="1" x14ac:dyDescent="0.35">
      <c r="A51" s="115"/>
      <c r="B51" s="9" t="s">
        <v>120</v>
      </c>
      <c r="C51" s="11" t="s">
        <v>142</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1.6721600000000002E-3</v>
      </c>
      <c r="AB51" s="34">
        <f>$Z$28/'Fixed data'!$C$7</f>
        <v>1.6721600000000002E-3</v>
      </c>
      <c r="AC51" s="34">
        <f>$Z$28/'Fixed data'!$C$7</f>
        <v>1.6721600000000002E-3</v>
      </c>
      <c r="AD51" s="34">
        <f>$Z$28/'Fixed data'!$C$7</f>
        <v>1.6721600000000002E-3</v>
      </c>
      <c r="AE51" s="34">
        <f>$Z$28/'Fixed data'!$C$7</f>
        <v>1.6721600000000002E-3</v>
      </c>
      <c r="AF51" s="34">
        <f>$Z$28/'Fixed data'!$C$7</f>
        <v>1.6721600000000002E-3</v>
      </c>
      <c r="AG51" s="34">
        <f>$Z$28/'Fixed data'!$C$7</f>
        <v>1.6721600000000002E-3</v>
      </c>
      <c r="AH51" s="34">
        <f>$Z$28/'Fixed data'!$C$7</f>
        <v>1.6721600000000002E-3</v>
      </c>
      <c r="AI51" s="34">
        <f>$Z$28/'Fixed data'!$C$7</f>
        <v>1.6721600000000002E-3</v>
      </c>
      <c r="AJ51" s="34">
        <f>$Z$28/'Fixed data'!$C$7</f>
        <v>1.6721600000000002E-3</v>
      </c>
      <c r="AK51" s="34">
        <f>$Z$28/'Fixed data'!$C$7</f>
        <v>1.6721600000000002E-3</v>
      </c>
      <c r="AL51" s="34">
        <f>$Z$28/'Fixed data'!$C$7</f>
        <v>1.6721600000000002E-3</v>
      </c>
      <c r="AM51" s="34">
        <f>$Z$28/'Fixed data'!$C$7</f>
        <v>1.6721600000000002E-3</v>
      </c>
      <c r="AN51" s="34">
        <f>$Z$28/'Fixed data'!$C$7</f>
        <v>1.6721600000000002E-3</v>
      </c>
      <c r="AO51" s="34">
        <f>$Z$28/'Fixed data'!$C$7</f>
        <v>1.6721600000000002E-3</v>
      </c>
      <c r="AP51" s="34">
        <f>$Z$28/'Fixed data'!$C$7</f>
        <v>1.6721600000000002E-3</v>
      </c>
      <c r="AQ51" s="34">
        <f>$Z$28/'Fixed data'!$C$7</f>
        <v>1.6721600000000002E-3</v>
      </c>
      <c r="AR51" s="34">
        <f>$Z$28/'Fixed data'!$C$7</f>
        <v>1.6721600000000002E-3</v>
      </c>
      <c r="AS51" s="34">
        <f>$Z$28/'Fixed data'!$C$7</f>
        <v>1.6721600000000002E-3</v>
      </c>
      <c r="AT51" s="34">
        <f>$Z$28/'Fixed data'!$C$7</f>
        <v>1.6721600000000002E-3</v>
      </c>
      <c r="AU51" s="34">
        <f>$Z$28/'Fixed data'!$C$7</f>
        <v>1.6721600000000002E-3</v>
      </c>
      <c r="AV51" s="34">
        <f>$Z$28/'Fixed data'!$C$7</f>
        <v>1.6721600000000002E-3</v>
      </c>
      <c r="AW51" s="34">
        <f>$Z$28/'Fixed data'!$C$7</f>
        <v>1.6721600000000002E-3</v>
      </c>
      <c r="AX51" s="34">
        <f>$Z$28/'Fixed data'!$C$7</f>
        <v>1.6721600000000002E-3</v>
      </c>
      <c r="AY51" s="34">
        <f>$Z$28/'Fixed data'!$C$7</f>
        <v>1.6721600000000002E-3</v>
      </c>
      <c r="AZ51" s="34">
        <f>$Z$28/'Fixed data'!$C$7</f>
        <v>1.6721600000000002E-3</v>
      </c>
      <c r="BA51" s="34">
        <f>$Z$28/'Fixed data'!$C$7</f>
        <v>1.6721600000000002E-3</v>
      </c>
      <c r="BB51" s="34">
        <f>$Z$28/'Fixed data'!$C$7</f>
        <v>1.6721600000000002E-3</v>
      </c>
      <c r="BC51" s="34">
        <f>$Z$28/'Fixed data'!$C$7</f>
        <v>1.6721600000000002E-3</v>
      </c>
      <c r="BD51" s="34">
        <f>$Z$28/'Fixed data'!$C$7</f>
        <v>1.6721600000000002E-3</v>
      </c>
    </row>
    <row r="52" spans="1:56" ht="16.5" hidden="1" customHeight="1" outlineLevel="1" x14ac:dyDescent="0.35">
      <c r="A52" s="115"/>
      <c r="B52" s="9" t="s">
        <v>121</v>
      </c>
      <c r="C52" s="11" t="s">
        <v>143</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1.6721600000000002E-3</v>
      </c>
      <c r="AC52" s="34">
        <f>$AA$28/'Fixed data'!$C$7</f>
        <v>1.6721600000000002E-3</v>
      </c>
      <c r="AD52" s="34">
        <f>$AA$28/'Fixed data'!$C$7</f>
        <v>1.6721600000000002E-3</v>
      </c>
      <c r="AE52" s="34">
        <f>$AA$28/'Fixed data'!$C$7</f>
        <v>1.6721600000000002E-3</v>
      </c>
      <c r="AF52" s="34">
        <f>$AA$28/'Fixed data'!$C$7</f>
        <v>1.6721600000000002E-3</v>
      </c>
      <c r="AG52" s="34">
        <f>$AA$28/'Fixed data'!$C$7</f>
        <v>1.6721600000000002E-3</v>
      </c>
      <c r="AH52" s="34">
        <f>$AA$28/'Fixed data'!$C$7</f>
        <v>1.6721600000000002E-3</v>
      </c>
      <c r="AI52" s="34">
        <f>$AA$28/'Fixed data'!$C$7</f>
        <v>1.6721600000000002E-3</v>
      </c>
      <c r="AJ52" s="34">
        <f>$AA$28/'Fixed data'!$C$7</f>
        <v>1.6721600000000002E-3</v>
      </c>
      <c r="AK52" s="34">
        <f>$AA$28/'Fixed data'!$C$7</f>
        <v>1.6721600000000002E-3</v>
      </c>
      <c r="AL52" s="34">
        <f>$AA$28/'Fixed data'!$C$7</f>
        <v>1.6721600000000002E-3</v>
      </c>
      <c r="AM52" s="34">
        <f>$AA$28/'Fixed data'!$C$7</f>
        <v>1.6721600000000002E-3</v>
      </c>
      <c r="AN52" s="34">
        <f>$AA$28/'Fixed data'!$C$7</f>
        <v>1.6721600000000002E-3</v>
      </c>
      <c r="AO52" s="34">
        <f>$AA$28/'Fixed data'!$C$7</f>
        <v>1.6721600000000002E-3</v>
      </c>
      <c r="AP52" s="34">
        <f>$AA$28/'Fixed data'!$C$7</f>
        <v>1.6721600000000002E-3</v>
      </c>
      <c r="AQ52" s="34">
        <f>$AA$28/'Fixed data'!$C$7</f>
        <v>1.6721600000000002E-3</v>
      </c>
      <c r="AR52" s="34">
        <f>$AA$28/'Fixed data'!$C$7</f>
        <v>1.6721600000000002E-3</v>
      </c>
      <c r="AS52" s="34">
        <f>$AA$28/'Fixed data'!$C$7</f>
        <v>1.6721600000000002E-3</v>
      </c>
      <c r="AT52" s="34">
        <f>$AA$28/'Fixed data'!$C$7</f>
        <v>1.6721600000000002E-3</v>
      </c>
      <c r="AU52" s="34">
        <f>$AA$28/'Fixed data'!$C$7</f>
        <v>1.6721600000000002E-3</v>
      </c>
      <c r="AV52" s="34">
        <f>$AA$28/'Fixed data'!$C$7</f>
        <v>1.6721600000000002E-3</v>
      </c>
      <c r="AW52" s="34">
        <f>$AA$28/'Fixed data'!$C$7</f>
        <v>1.6721600000000002E-3</v>
      </c>
      <c r="AX52" s="34">
        <f>$AA$28/'Fixed data'!$C$7</f>
        <v>1.6721600000000002E-3</v>
      </c>
      <c r="AY52" s="34">
        <f>$AA$28/'Fixed data'!$C$7</f>
        <v>1.6721600000000002E-3</v>
      </c>
      <c r="AZ52" s="34">
        <f>$AA$28/'Fixed data'!$C$7</f>
        <v>1.6721600000000002E-3</v>
      </c>
      <c r="BA52" s="34">
        <f>$AA$28/'Fixed data'!$C$7</f>
        <v>1.6721600000000002E-3</v>
      </c>
      <c r="BB52" s="34">
        <f>$AA$28/'Fixed data'!$C$7</f>
        <v>1.6721600000000002E-3</v>
      </c>
      <c r="BC52" s="34">
        <f>$AA$28/'Fixed data'!$C$7</f>
        <v>1.6721600000000002E-3</v>
      </c>
      <c r="BD52" s="34">
        <f>$AA$28/'Fixed data'!$C$7</f>
        <v>1.6721600000000002E-3</v>
      </c>
    </row>
    <row r="53" spans="1:56" ht="16.5" hidden="1" customHeight="1" outlineLevel="1" x14ac:dyDescent="0.35">
      <c r="A53" s="115"/>
      <c r="B53" s="9" t="s">
        <v>122</v>
      </c>
      <c r="C53" s="11" t="s">
        <v>144</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1.6721600000000002E-3</v>
      </c>
      <c r="AD53" s="34">
        <f>$AB$28/'Fixed data'!$C$7</f>
        <v>1.6721600000000002E-3</v>
      </c>
      <c r="AE53" s="34">
        <f>$AB$28/'Fixed data'!$C$7</f>
        <v>1.6721600000000002E-3</v>
      </c>
      <c r="AF53" s="34">
        <f>$AB$28/'Fixed data'!$C$7</f>
        <v>1.6721600000000002E-3</v>
      </c>
      <c r="AG53" s="34">
        <f>$AB$28/'Fixed data'!$C$7</f>
        <v>1.6721600000000002E-3</v>
      </c>
      <c r="AH53" s="34">
        <f>$AB$28/'Fixed data'!$C$7</f>
        <v>1.6721600000000002E-3</v>
      </c>
      <c r="AI53" s="34">
        <f>$AB$28/'Fixed data'!$C$7</f>
        <v>1.6721600000000002E-3</v>
      </c>
      <c r="AJ53" s="34">
        <f>$AB$28/'Fixed data'!$C$7</f>
        <v>1.6721600000000002E-3</v>
      </c>
      <c r="AK53" s="34">
        <f>$AB$28/'Fixed data'!$C$7</f>
        <v>1.6721600000000002E-3</v>
      </c>
      <c r="AL53" s="34">
        <f>$AB$28/'Fixed data'!$C$7</f>
        <v>1.6721600000000002E-3</v>
      </c>
      <c r="AM53" s="34">
        <f>$AB$28/'Fixed data'!$C$7</f>
        <v>1.6721600000000002E-3</v>
      </c>
      <c r="AN53" s="34">
        <f>$AB$28/'Fixed data'!$C$7</f>
        <v>1.6721600000000002E-3</v>
      </c>
      <c r="AO53" s="34">
        <f>$AB$28/'Fixed data'!$C$7</f>
        <v>1.6721600000000002E-3</v>
      </c>
      <c r="AP53" s="34">
        <f>$AB$28/'Fixed data'!$C$7</f>
        <v>1.6721600000000002E-3</v>
      </c>
      <c r="AQ53" s="34">
        <f>$AB$28/'Fixed data'!$C$7</f>
        <v>1.6721600000000002E-3</v>
      </c>
      <c r="AR53" s="34">
        <f>$AB$28/'Fixed data'!$C$7</f>
        <v>1.6721600000000002E-3</v>
      </c>
      <c r="AS53" s="34">
        <f>$AB$28/'Fixed data'!$C$7</f>
        <v>1.6721600000000002E-3</v>
      </c>
      <c r="AT53" s="34">
        <f>$AB$28/'Fixed data'!$C$7</f>
        <v>1.6721600000000002E-3</v>
      </c>
      <c r="AU53" s="34">
        <f>$AB$28/'Fixed data'!$C$7</f>
        <v>1.6721600000000002E-3</v>
      </c>
      <c r="AV53" s="34">
        <f>$AB$28/'Fixed data'!$C$7</f>
        <v>1.6721600000000002E-3</v>
      </c>
      <c r="AW53" s="34">
        <f>$AB$28/'Fixed data'!$C$7</f>
        <v>1.6721600000000002E-3</v>
      </c>
      <c r="AX53" s="34">
        <f>$AB$28/'Fixed data'!$C$7</f>
        <v>1.6721600000000002E-3</v>
      </c>
      <c r="AY53" s="34">
        <f>$AB$28/'Fixed data'!$C$7</f>
        <v>1.6721600000000002E-3</v>
      </c>
      <c r="AZ53" s="34">
        <f>$AB$28/'Fixed data'!$C$7</f>
        <v>1.6721600000000002E-3</v>
      </c>
      <c r="BA53" s="34">
        <f>$AB$28/'Fixed data'!$C$7</f>
        <v>1.6721600000000002E-3</v>
      </c>
      <c r="BB53" s="34">
        <f>$AB$28/'Fixed data'!$C$7</f>
        <v>1.6721600000000002E-3</v>
      </c>
      <c r="BC53" s="34">
        <f>$AB$28/'Fixed data'!$C$7</f>
        <v>1.6721600000000002E-3</v>
      </c>
      <c r="BD53" s="34">
        <f>$AB$28/'Fixed data'!$C$7</f>
        <v>1.6721600000000002E-3</v>
      </c>
    </row>
    <row r="54" spans="1:56" ht="16.5" hidden="1" customHeight="1" outlineLevel="1" x14ac:dyDescent="0.35">
      <c r="A54" s="115"/>
      <c r="B54" s="9" t="s">
        <v>123</v>
      </c>
      <c r="C54" s="11" t="s">
        <v>145</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1.6721600000000002E-3</v>
      </c>
      <c r="AE54" s="34">
        <f>$AC$28/'Fixed data'!$C$7</f>
        <v>1.6721600000000002E-3</v>
      </c>
      <c r="AF54" s="34">
        <f>$AC$28/'Fixed data'!$C$7</f>
        <v>1.6721600000000002E-3</v>
      </c>
      <c r="AG54" s="34">
        <f>$AC$28/'Fixed data'!$C$7</f>
        <v>1.6721600000000002E-3</v>
      </c>
      <c r="AH54" s="34">
        <f>$AC$28/'Fixed data'!$C$7</f>
        <v>1.6721600000000002E-3</v>
      </c>
      <c r="AI54" s="34">
        <f>$AC$28/'Fixed data'!$C$7</f>
        <v>1.6721600000000002E-3</v>
      </c>
      <c r="AJ54" s="34">
        <f>$AC$28/'Fixed data'!$C$7</f>
        <v>1.6721600000000002E-3</v>
      </c>
      <c r="AK54" s="34">
        <f>$AC$28/'Fixed data'!$C$7</f>
        <v>1.6721600000000002E-3</v>
      </c>
      <c r="AL54" s="34">
        <f>$AC$28/'Fixed data'!$C$7</f>
        <v>1.6721600000000002E-3</v>
      </c>
      <c r="AM54" s="34">
        <f>$AC$28/'Fixed data'!$C$7</f>
        <v>1.6721600000000002E-3</v>
      </c>
      <c r="AN54" s="34">
        <f>$AC$28/'Fixed data'!$C$7</f>
        <v>1.6721600000000002E-3</v>
      </c>
      <c r="AO54" s="34">
        <f>$AC$28/'Fixed data'!$C$7</f>
        <v>1.6721600000000002E-3</v>
      </c>
      <c r="AP54" s="34">
        <f>$AC$28/'Fixed data'!$C$7</f>
        <v>1.6721600000000002E-3</v>
      </c>
      <c r="AQ54" s="34">
        <f>$AC$28/'Fixed data'!$C$7</f>
        <v>1.6721600000000002E-3</v>
      </c>
      <c r="AR54" s="34">
        <f>$AC$28/'Fixed data'!$C$7</f>
        <v>1.6721600000000002E-3</v>
      </c>
      <c r="AS54" s="34">
        <f>$AC$28/'Fixed data'!$C$7</f>
        <v>1.6721600000000002E-3</v>
      </c>
      <c r="AT54" s="34">
        <f>$AC$28/'Fixed data'!$C$7</f>
        <v>1.6721600000000002E-3</v>
      </c>
      <c r="AU54" s="34">
        <f>$AC$28/'Fixed data'!$C$7</f>
        <v>1.6721600000000002E-3</v>
      </c>
      <c r="AV54" s="34">
        <f>$AC$28/'Fixed data'!$C$7</f>
        <v>1.6721600000000002E-3</v>
      </c>
      <c r="AW54" s="34">
        <f>$AC$28/'Fixed data'!$C$7</f>
        <v>1.6721600000000002E-3</v>
      </c>
      <c r="AX54" s="34">
        <f>$AC$28/'Fixed data'!$C$7</f>
        <v>1.6721600000000002E-3</v>
      </c>
      <c r="AY54" s="34">
        <f>$AC$28/'Fixed data'!$C$7</f>
        <v>1.6721600000000002E-3</v>
      </c>
      <c r="AZ54" s="34">
        <f>$AC$28/'Fixed data'!$C$7</f>
        <v>1.6721600000000002E-3</v>
      </c>
      <c r="BA54" s="34">
        <f>$AC$28/'Fixed data'!$C$7</f>
        <v>1.6721600000000002E-3</v>
      </c>
      <c r="BB54" s="34">
        <f>$AC$28/'Fixed data'!$C$7</f>
        <v>1.6721600000000002E-3</v>
      </c>
      <c r="BC54" s="34">
        <f>$AC$28/'Fixed data'!$C$7</f>
        <v>1.6721600000000002E-3</v>
      </c>
      <c r="BD54" s="34">
        <f>$AC$28/'Fixed data'!$C$7</f>
        <v>1.6721600000000002E-3</v>
      </c>
    </row>
    <row r="55" spans="1:56" ht="16.5" hidden="1" customHeight="1" outlineLevel="1" x14ac:dyDescent="0.35">
      <c r="A55" s="115"/>
      <c r="B55" s="9" t="s">
        <v>124</v>
      </c>
      <c r="C55" s="11" t="s">
        <v>146</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1.6721600000000002E-3</v>
      </c>
      <c r="AF55" s="34">
        <f>$AD$28/'Fixed data'!$C$7</f>
        <v>1.6721600000000002E-3</v>
      </c>
      <c r="AG55" s="34">
        <f>$AD$28/'Fixed data'!$C$7</f>
        <v>1.6721600000000002E-3</v>
      </c>
      <c r="AH55" s="34">
        <f>$AD$28/'Fixed data'!$C$7</f>
        <v>1.6721600000000002E-3</v>
      </c>
      <c r="AI55" s="34">
        <f>$AD$28/'Fixed data'!$C$7</f>
        <v>1.6721600000000002E-3</v>
      </c>
      <c r="AJ55" s="34">
        <f>$AD$28/'Fixed data'!$C$7</f>
        <v>1.6721600000000002E-3</v>
      </c>
      <c r="AK55" s="34">
        <f>$AD$28/'Fixed data'!$C$7</f>
        <v>1.6721600000000002E-3</v>
      </c>
      <c r="AL55" s="34">
        <f>$AD$28/'Fixed data'!$C$7</f>
        <v>1.6721600000000002E-3</v>
      </c>
      <c r="AM55" s="34">
        <f>$AD$28/'Fixed data'!$C$7</f>
        <v>1.6721600000000002E-3</v>
      </c>
      <c r="AN55" s="34">
        <f>$AD$28/'Fixed data'!$C$7</f>
        <v>1.6721600000000002E-3</v>
      </c>
      <c r="AO55" s="34">
        <f>$AD$28/'Fixed data'!$C$7</f>
        <v>1.6721600000000002E-3</v>
      </c>
      <c r="AP55" s="34">
        <f>$AD$28/'Fixed data'!$C$7</f>
        <v>1.6721600000000002E-3</v>
      </c>
      <c r="AQ55" s="34">
        <f>$AD$28/'Fixed data'!$C$7</f>
        <v>1.6721600000000002E-3</v>
      </c>
      <c r="AR55" s="34">
        <f>$AD$28/'Fixed data'!$C$7</f>
        <v>1.6721600000000002E-3</v>
      </c>
      <c r="AS55" s="34">
        <f>$AD$28/'Fixed data'!$C$7</f>
        <v>1.6721600000000002E-3</v>
      </c>
      <c r="AT55" s="34">
        <f>$AD$28/'Fixed data'!$C$7</f>
        <v>1.6721600000000002E-3</v>
      </c>
      <c r="AU55" s="34">
        <f>$AD$28/'Fixed data'!$C$7</f>
        <v>1.6721600000000002E-3</v>
      </c>
      <c r="AV55" s="34">
        <f>$AD$28/'Fixed data'!$C$7</f>
        <v>1.6721600000000002E-3</v>
      </c>
      <c r="AW55" s="34">
        <f>$AD$28/'Fixed data'!$C$7</f>
        <v>1.6721600000000002E-3</v>
      </c>
      <c r="AX55" s="34">
        <f>$AD$28/'Fixed data'!$C$7</f>
        <v>1.6721600000000002E-3</v>
      </c>
      <c r="AY55" s="34">
        <f>$AD$28/'Fixed data'!$C$7</f>
        <v>1.6721600000000002E-3</v>
      </c>
      <c r="AZ55" s="34">
        <f>$AD$28/'Fixed data'!$C$7</f>
        <v>1.6721600000000002E-3</v>
      </c>
      <c r="BA55" s="34">
        <f>$AD$28/'Fixed data'!$C$7</f>
        <v>1.6721600000000002E-3</v>
      </c>
      <c r="BB55" s="34">
        <f>$AD$28/'Fixed data'!$C$7</f>
        <v>1.6721600000000002E-3</v>
      </c>
      <c r="BC55" s="34">
        <f>$AD$28/'Fixed data'!$C$7</f>
        <v>1.6721600000000002E-3</v>
      </c>
      <c r="BD55" s="34">
        <f>$AD$28/'Fixed data'!$C$7</f>
        <v>1.6721600000000002E-3</v>
      </c>
    </row>
    <row r="56" spans="1:56" ht="16.5" hidden="1" customHeight="1" outlineLevel="1" x14ac:dyDescent="0.35">
      <c r="A56" s="115"/>
      <c r="B56" s="9" t="s">
        <v>125</v>
      </c>
      <c r="C56" s="11" t="s">
        <v>147</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1.6721600000000002E-3</v>
      </c>
      <c r="AG56" s="34">
        <f>$AE$28/'Fixed data'!$C$7</f>
        <v>1.6721600000000002E-3</v>
      </c>
      <c r="AH56" s="34">
        <f>$AE$28/'Fixed data'!$C$7</f>
        <v>1.6721600000000002E-3</v>
      </c>
      <c r="AI56" s="34">
        <f>$AE$28/'Fixed data'!$C$7</f>
        <v>1.6721600000000002E-3</v>
      </c>
      <c r="AJ56" s="34">
        <f>$AE$28/'Fixed data'!$C$7</f>
        <v>1.6721600000000002E-3</v>
      </c>
      <c r="AK56" s="34">
        <f>$AE$28/'Fixed data'!$C$7</f>
        <v>1.6721600000000002E-3</v>
      </c>
      <c r="AL56" s="34">
        <f>$AE$28/'Fixed data'!$C$7</f>
        <v>1.6721600000000002E-3</v>
      </c>
      <c r="AM56" s="34">
        <f>$AE$28/'Fixed data'!$C$7</f>
        <v>1.6721600000000002E-3</v>
      </c>
      <c r="AN56" s="34">
        <f>$AE$28/'Fixed data'!$C$7</f>
        <v>1.6721600000000002E-3</v>
      </c>
      <c r="AO56" s="34">
        <f>$AE$28/'Fixed data'!$C$7</f>
        <v>1.6721600000000002E-3</v>
      </c>
      <c r="AP56" s="34">
        <f>$AE$28/'Fixed data'!$C$7</f>
        <v>1.6721600000000002E-3</v>
      </c>
      <c r="AQ56" s="34">
        <f>$AE$28/'Fixed data'!$C$7</f>
        <v>1.6721600000000002E-3</v>
      </c>
      <c r="AR56" s="34">
        <f>$AE$28/'Fixed data'!$C$7</f>
        <v>1.6721600000000002E-3</v>
      </c>
      <c r="AS56" s="34">
        <f>$AE$28/'Fixed data'!$C$7</f>
        <v>1.6721600000000002E-3</v>
      </c>
      <c r="AT56" s="34">
        <f>$AE$28/'Fixed data'!$C$7</f>
        <v>1.6721600000000002E-3</v>
      </c>
      <c r="AU56" s="34">
        <f>$AE$28/'Fixed data'!$C$7</f>
        <v>1.6721600000000002E-3</v>
      </c>
      <c r="AV56" s="34">
        <f>$AE$28/'Fixed data'!$C$7</f>
        <v>1.6721600000000002E-3</v>
      </c>
      <c r="AW56" s="34">
        <f>$AE$28/'Fixed data'!$C$7</f>
        <v>1.6721600000000002E-3</v>
      </c>
      <c r="AX56" s="34">
        <f>$AE$28/'Fixed data'!$C$7</f>
        <v>1.6721600000000002E-3</v>
      </c>
      <c r="AY56" s="34">
        <f>$AE$28/'Fixed data'!$C$7</f>
        <v>1.6721600000000002E-3</v>
      </c>
      <c r="AZ56" s="34">
        <f>$AE$28/'Fixed data'!$C$7</f>
        <v>1.6721600000000002E-3</v>
      </c>
      <c r="BA56" s="34">
        <f>$AE$28/'Fixed data'!$C$7</f>
        <v>1.6721600000000002E-3</v>
      </c>
      <c r="BB56" s="34">
        <f>$AE$28/'Fixed data'!$C$7</f>
        <v>1.6721600000000002E-3</v>
      </c>
      <c r="BC56" s="34">
        <f>$AE$28/'Fixed data'!$C$7</f>
        <v>1.6721600000000002E-3</v>
      </c>
      <c r="BD56" s="34">
        <f>$AE$28/'Fixed data'!$C$7</f>
        <v>1.6721600000000002E-3</v>
      </c>
    </row>
    <row r="57" spans="1:56" ht="16.5" hidden="1" customHeight="1" outlineLevel="1" x14ac:dyDescent="0.35">
      <c r="A57" s="115"/>
      <c r="B57" s="9" t="s">
        <v>126</v>
      </c>
      <c r="C57" s="11" t="s">
        <v>148</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1.6721600000000002E-3</v>
      </c>
      <c r="AH57" s="34">
        <f>$AF$28/'Fixed data'!$C$7</f>
        <v>1.6721600000000002E-3</v>
      </c>
      <c r="AI57" s="34">
        <f>$AF$28/'Fixed data'!$C$7</f>
        <v>1.6721600000000002E-3</v>
      </c>
      <c r="AJ57" s="34">
        <f>$AF$28/'Fixed data'!$C$7</f>
        <v>1.6721600000000002E-3</v>
      </c>
      <c r="AK57" s="34">
        <f>$AF$28/'Fixed data'!$C$7</f>
        <v>1.6721600000000002E-3</v>
      </c>
      <c r="AL57" s="34">
        <f>$AF$28/'Fixed data'!$C$7</f>
        <v>1.6721600000000002E-3</v>
      </c>
      <c r="AM57" s="34">
        <f>$AF$28/'Fixed data'!$C$7</f>
        <v>1.6721600000000002E-3</v>
      </c>
      <c r="AN57" s="34">
        <f>$AF$28/'Fixed data'!$C$7</f>
        <v>1.6721600000000002E-3</v>
      </c>
      <c r="AO57" s="34">
        <f>$AF$28/'Fixed data'!$C$7</f>
        <v>1.6721600000000002E-3</v>
      </c>
      <c r="AP57" s="34">
        <f>$AF$28/'Fixed data'!$C$7</f>
        <v>1.6721600000000002E-3</v>
      </c>
      <c r="AQ57" s="34">
        <f>$AF$28/'Fixed data'!$C$7</f>
        <v>1.6721600000000002E-3</v>
      </c>
      <c r="AR57" s="34">
        <f>$AF$28/'Fixed data'!$C$7</f>
        <v>1.6721600000000002E-3</v>
      </c>
      <c r="AS57" s="34">
        <f>$AF$28/'Fixed data'!$C$7</f>
        <v>1.6721600000000002E-3</v>
      </c>
      <c r="AT57" s="34">
        <f>$AF$28/'Fixed data'!$C$7</f>
        <v>1.6721600000000002E-3</v>
      </c>
      <c r="AU57" s="34">
        <f>$AF$28/'Fixed data'!$C$7</f>
        <v>1.6721600000000002E-3</v>
      </c>
      <c r="AV57" s="34">
        <f>$AF$28/'Fixed data'!$C$7</f>
        <v>1.6721600000000002E-3</v>
      </c>
      <c r="AW57" s="34">
        <f>$AF$28/'Fixed data'!$C$7</f>
        <v>1.6721600000000002E-3</v>
      </c>
      <c r="AX57" s="34">
        <f>$AF$28/'Fixed data'!$C$7</f>
        <v>1.6721600000000002E-3</v>
      </c>
      <c r="AY57" s="34">
        <f>$AF$28/'Fixed data'!$C$7</f>
        <v>1.6721600000000002E-3</v>
      </c>
      <c r="AZ57" s="34">
        <f>$AF$28/'Fixed data'!$C$7</f>
        <v>1.6721600000000002E-3</v>
      </c>
      <c r="BA57" s="34">
        <f>$AF$28/'Fixed data'!$C$7</f>
        <v>1.6721600000000002E-3</v>
      </c>
      <c r="BB57" s="34">
        <f>$AF$28/'Fixed data'!$C$7</f>
        <v>1.6721600000000002E-3</v>
      </c>
      <c r="BC57" s="34">
        <f>$AF$28/'Fixed data'!$C$7</f>
        <v>1.6721600000000002E-3</v>
      </c>
      <c r="BD57" s="34">
        <f>$AF$28/'Fixed data'!$C$7</f>
        <v>1.6721600000000002E-3</v>
      </c>
    </row>
    <row r="58" spans="1:56" ht="16.5" hidden="1" customHeight="1" outlineLevel="1" x14ac:dyDescent="0.35">
      <c r="A58" s="115"/>
      <c r="B58" s="9" t="s">
        <v>127</v>
      </c>
      <c r="C58" s="11" t="s">
        <v>149</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1.6721600000000002E-3</v>
      </c>
      <c r="AI58" s="34">
        <f>$AG$28/'Fixed data'!$C$7</f>
        <v>1.6721600000000002E-3</v>
      </c>
      <c r="AJ58" s="34">
        <f>$AG$28/'Fixed data'!$C$7</f>
        <v>1.6721600000000002E-3</v>
      </c>
      <c r="AK58" s="34">
        <f>$AG$28/'Fixed data'!$C$7</f>
        <v>1.6721600000000002E-3</v>
      </c>
      <c r="AL58" s="34">
        <f>$AG$28/'Fixed data'!$C$7</f>
        <v>1.6721600000000002E-3</v>
      </c>
      <c r="AM58" s="34">
        <f>$AG$28/'Fixed data'!$C$7</f>
        <v>1.6721600000000002E-3</v>
      </c>
      <c r="AN58" s="34">
        <f>$AG$28/'Fixed data'!$C$7</f>
        <v>1.6721600000000002E-3</v>
      </c>
      <c r="AO58" s="34">
        <f>$AG$28/'Fixed data'!$C$7</f>
        <v>1.6721600000000002E-3</v>
      </c>
      <c r="AP58" s="34">
        <f>$AG$28/'Fixed data'!$C$7</f>
        <v>1.6721600000000002E-3</v>
      </c>
      <c r="AQ58" s="34">
        <f>$AG$28/'Fixed data'!$C$7</f>
        <v>1.6721600000000002E-3</v>
      </c>
      <c r="AR58" s="34">
        <f>$AG$28/'Fixed data'!$C$7</f>
        <v>1.6721600000000002E-3</v>
      </c>
      <c r="AS58" s="34">
        <f>$AG$28/'Fixed data'!$C$7</f>
        <v>1.6721600000000002E-3</v>
      </c>
      <c r="AT58" s="34">
        <f>$AG$28/'Fixed data'!$C$7</f>
        <v>1.6721600000000002E-3</v>
      </c>
      <c r="AU58" s="34">
        <f>$AG$28/'Fixed data'!$C$7</f>
        <v>1.6721600000000002E-3</v>
      </c>
      <c r="AV58" s="34">
        <f>$AG$28/'Fixed data'!$C$7</f>
        <v>1.6721600000000002E-3</v>
      </c>
      <c r="AW58" s="34">
        <f>$AG$28/'Fixed data'!$C$7</f>
        <v>1.6721600000000002E-3</v>
      </c>
      <c r="AX58" s="34">
        <f>$AG$28/'Fixed data'!$C$7</f>
        <v>1.6721600000000002E-3</v>
      </c>
      <c r="AY58" s="34">
        <f>$AG$28/'Fixed data'!$C$7</f>
        <v>1.6721600000000002E-3</v>
      </c>
      <c r="AZ58" s="34">
        <f>$AG$28/'Fixed data'!$C$7</f>
        <v>1.6721600000000002E-3</v>
      </c>
      <c r="BA58" s="34">
        <f>$AG$28/'Fixed data'!$C$7</f>
        <v>1.6721600000000002E-3</v>
      </c>
      <c r="BB58" s="34">
        <f>$AG$28/'Fixed data'!$C$7</f>
        <v>1.6721600000000002E-3</v>
      </c>
      <c r="BC58" s="34">
        <f>$AG$28/'Fixed data'!$C$7</f>
        <v>1.6721600000000002E-3</v>
      </c>
      <c r="BD58" s="34">
        <f>$AG$28/'Fixed data'!$C$7</f>
        <v>1.6721600000000002E-3</v>
      </c>
    </row>
    <row r="59" spans="1:56" ht="16.5" hidden="1" customHeight="1" outlineLevel="1" x14ac:dyDescent="0.35">
      <c r="A59" s="115"/>
      <c r="B59" s="9" t="s">
        <v>128</v>
      </c>
      <c r="C59" s="11" t="s">
        <v>150</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1.6721600000000002E-3</v>
      </c>
      <c r="AJ59" s="34">
        <f>$AH$28/'Fixed data'!$C$7</f>
        <v>1.6721600000000002E-3</v>
      </c>
      <c r="AK59" s="34">
        <f>$AH$28/'Fixed data'!$C$7</f>
        <v>1.6721600000000002E-3</v>
      </c>
      <c r="AL59" s="34">
        <f>$AH$28/'Fixed data'!$C$7</f>
        <v>1.6721600000000002E-3</v>
      </c>
      <c r="AM59" s="34">
        <f>$AH$28/'Fixed data'!$C$7</f>
        <v>1.6721600000000002E-3</v>
      </c>
      <c r="AN59" s="34">
        <f>$AH$28/'Fixed data'!$C$7</f>
        <v>1.6721600000000002E-3</v>
      </c>
      <c r="AO59" s="34">
        <f>$AH$28/'Fixed data'!$C$7</f>
        <v>1.6721600000000002E-3</v>
      </c>
      <c r="AP59" s="34">
        <f>$AH$28/'Fixed data'!$C$7</f>
        <v>1.6721600000000002E-3</v>
      </c>
      <c r="AQ59" s="34">
        <f>$AH$28/'Fixed data'!$C$7</f>
        <v>1.6721600000000002E-3</v>
      </c>
      <c r="AR59" s="34">
        <f>$AH$28/'Fixed data'!$C$7</f>
        <v>1.6721600000000002E-3</v>
      </c>
      <c r="AS59" s="34">
        <f>$AH$28/'Fixed data'!$C$7</f>
        <v>1.6721600000000002E-3</v>
      </c>
      <c r="AT59" s="34">
        <f>$AH$28/'Fixed data'!$C$7</f>
        <v>1.6721600000000002E-3</v>
      </c>
      <c r="AU59" s="34">
        <f>$AH$28/'Fixed data'!$C$7</f>
        <v>1.6721600000000002E-3</v>
      </c>
      <c r="AV59" s="34">
        <f>$AH$28/'Fixed data'!$C$7</f>
        <v>1.6721600000000002E-3</v>
      </c>
      <c r="AW59" s="34">
        <f>$AH$28/'Fixed data'!$C$7</f>
        <v>1.6721600000000002E-3</v>
      </c>
      <c r="AX59" s="34">
        <f>$AH$28/'Fixed data'!$C$7</f>
        <v>1.6721600000000002E-3</v>
      </c>
      <c r="AY59" s="34">
        <f>$AH$28/'Fixed data'!$C$7</f>
        <v>1.6721600000000002E-3</v>
      </c>
      <c r="AZ59" s="34">
        <f>$AH$28/'Fixed data'!$C$7</f>
        <v>1.6721600000000002E-3</v>
      </c>
      <c r="BA59" s="34">
        <f>$AH$28/'Fixed data'!$C$7</f>
        <v>1.6721600000000002E-3</v>
      </c>
      <c r="BB59" s="34">
        <f>$AH$28/'Fixed data'!$C$7</f>
        <v>1.6721600000000002E-3</v>
      </c>
      <c r="BC59" s="34">
        <f>$AH$28/'Fixed data'!$C$7</f>
        <v>1.6721600000000002E-3</v>
      </c>
      <c r="BD59" s="34">
        <f>$AH$28/'Fixed data'!$C$7</f>
        <v>1.6721600000000002E-3</v>
      </c>
    </row>
    <row r="60" spans="1:56" ht="16.5" collapsed="1" x14ac:dyDescent="0.35">
      <c r="A60" s="115"/>
      <c r="B60" s="9" t="s">
        <v>7</v>
      </c>
      <c r="C60" s="9" t="s">
        <v>61</v>
      </c>
      <c r="D60" s="9" t="s">
        <v>40</v>
      </c>
      <c r="E60" s="34">
        <f>SUM(E30:E59)</f>
        <v>0</v>
      </c>
      <c r="F60" s="34">
        <f t="shared" ref="F60:BD60" si="6">SUM(F30:F59)</f>
        <v>-1.380512705139879E-2</v>
      </c>
      <c r="G60" s="34">
        <f t="shared" si="6"/>
        <v>-2.6774174102797577E-2</v>
      </c>
      <c r="H60" s="34">
        <f t="shared" si="6"/>
        <v>-2.5102014102797578E-2</v>
      </c>
      <c r="I60" s="34">
        <f t="shared" si="6"/>
        <v>-2.3429854102797579E-2</v>
      </c>
      <c r="J60" s="34">
        <f t="shared" si="6"/>
        <v>-2.1757694102797581E-2</v>
      </c>
      <c r="K60" s="34">
        <f t="shared" si="6"/>
        <v>-2.0085534102797582E-2</v>
      </c>
      <c r="L60" s="34">
        <f t="shared" si="6"/>
        <v>-1.8413374102797583E-2</v>
      </c>
      <c r="M60" s="34">
        <f t="shared" si="6"/>
        <v>-1.6741214102797584E-2</v>
      </c>
      <c r="N60" s="34">
        <f t="shared" si="6"/>
        <v>-1.5069054102797583E-2</v>
      </c>
      <c r="O60" s="34">
        <f t="shared" si="6"/>
        <v>-1.3396894102797582E-2</v>
      </c>
      <c r="P60" s="34">
        <f t="shared" si="6"/>
        <v>-1.1724734102797582E-2</v>
      </c>
      <c r="Q60" s="34">
        <f t="shared" si="6"/>
        <v>-1.0052574102797581E-2</v>
      </c>
      <c r="R60" s="34">
        <f t="shared" si="6"/>
        <v>-8.3804141027975804E-3</v>
      </c>
      <c r="S60" s="34">
        <f t="shared" si="6"/>
        <v>-6.7082541027975798E-3</v>
      </c>
      <c r="T60" s="34">
        <f t="shared" si="6"/>
        <v>-5.0360941027975791E-3</v>
      </c>
      <c r="U60" s="34">
        <f t="shared" si="6"/>
        <v>-3.3639341027975789E-3</v>
      </c>
      <c r="V60" s="34">
        <f t="shared" si="6"/>
        <v>-1.6917741027975787E-3</v>
      </c>
      <c r="W60" s="34">
        <f t="shared" si="6"/>
        <v>-1.9614102797578439E-5</v>
      </c>
      <c r="X60" s="34">
        <f t="shared" si="6"/>
        <v>1.6525458972024218E-3</v>
      </c>
      <c r="Y60" s="34">
        <f t="shared" si="6"/>
        <v>3.324705897202422E-3</v>
      </c>
      <c r="Z60" s="34">
        <f t="shared" si="6"/>
        <v>4.9968658972024222E-3</v>
      </c>
      <c r="AA60" s="34">
        <f t="shared" si="6"/>
        <v>6.669025897202422E-3</v>
      </c>
      <c r="AB60" s="34">
        <f t="shared" si="6"/>
        <v>8.3411858972024227E-3</v>
      </c>
      <c r="AC60" s="34">
        <f t="shared" si="6"/>
        <v>1.0013345897202423E-2</v>
      </c>
      <c r="AD60" s="34">
        <f t="shared" si="6"/>
        <v>1.1685505897202424E-2</v>
      </c>
      <c r="AE60" s="34">
        <f t="shared" si="6"/>
        <v>1.3357665897202425E-2</v>
      </c>
      <c r="AF60" s="34">
        <f t="shared" si="6"/>
        <v>1.5029825897202425E-2</v>
      </c>
      <c r="AG60" s="34">
        <f t="shared" si="6"/>
        <v>1.6701985897202426E-2</v>
      </c>
      <c r="AH60" s="34">
        <f t="shared" si="6"/>
        <v>1.8374145897202425E-2</v>
      </c>
      <c r="AI60" s="34">
        <f t="shared" si="6"/>
        <v>2.0046305897202424E-2</v>
      </c>
      <c r="AJ60" s="34">
        <f t="shared" si="6"/>
        <v>2.0046305897202424E-2</v>
      </c>
      <c r="AK60" s="34">
        <f t="shared" si="6"/>
        <v>2.0046305897202424E-2</v>
      </c>
      <c r="AL60" s="34">
        <f t="shared" si="6"/>
        <v>2.0046305897202424E-2</v>
      </c>
      <c r="AM60" s="34">
        <f t="shared" si="6"/>
        <v>2.0046305897202424E-2</v>
      </c>
      <c r="AN60" s="34">
        <f t="shared" si="6"/>
        <v>2.0046305897202424E-2</v>
      </c>
      <c r="AO60" s="34">
        <f t="shared" si="6"/>
        <v>2.0046305897202424E-2</v>
      </c>
      <c r="AP60" s="34">
        <f t="shared" si="6"/>
        <v>2.0046305897202424E-2</v>
      </c>
      <c r="AQ60" s="34">
        <f t="shared" si="6"/>
        <v>2.0046305897202424E-2</v>
      </c>
      <c r="AR60" s="34">
        <f t="shared" si="6"/>
        <v>2.0046305897202424E-2</v>
      </c>
      <c r="AS60" s="34">
        <f t="shared" si="6"/>
        <v>2.0046305897202424E-2</v>
      </c>
      <c r="AT60" s="34">
        <f t="shared" si="6"/>
        <v>2.0046305897202424E-2</v>
      </c>
      <c r="AU60" s="34">
        <f t="shared" si="6"/>
        <v>2.0046305897202424E-2</v>
      </c>
      <c r="AV60" s="34">
        <f t="shared" si="6"/>
        <v>2.0046305897202424E-2</v>
      </c>
      <c r="AW60" s="34">
        <f t="shared" si="6"/>
        <v>2.0046305897202424E-2</v>
      </c>
      <c r="AX60" s="34">
        <f t="shared" si="6"/>
        <v>2.0046305897202424E-2</v>
      </c>
      <c r="AY60" s="34">
        <f t="shared" si="6"/>
        <v>3.3851432948601212E-2</v>
      </c>
      <c r="AZ60" s="34">
        <f t="shared" si="6"/>
        <v>4.6820479999999984E-2</v>
      </c>
      <c r="BA60" s="34">
        <f t="shared" si="6"/>
        <v>4.5148319999999985E-2</v>
      </c>
      <c r="BB60" s="34">
        <f t="shared" si="6"/>
        <v>4.3476159999999986E-2</v>
      </c>
      <c r="BC60" s="34">
        <f t="shared" si="6"/>
        <v>4.1803999999999987E-2</v>
      </c>
      <c r="BD60" s="34">
        <f t="shared" si="6"/>
        <v>4.0131839999999988E-2</v>
      </c>
    </row>
    <row r="61" spans="1:56" ht="17.25" hidden="1" customHeight="1" outlineLevel="1" x14ac:dyDescent="0.35">
      <c r="A61" s="115"/>
      <c r="B61" s="9" t="s">
        <v>35</v>
      </c>
      <c r="C61" s="9" t="s">
        <v>62</v>
      </c>
      <c r="D61" s="9" t="s">
        <v>40</v>
      </c>
      <c r="E61" s="34">
        <v>0</v>
      </c>
      <c r="F61" s="34">
        <f>E62</f>
        <v>-0.62123071731294555</v>
      </c>
      <c r="G61" s="34">
        <f t="shared" ref="G61:BD61" si="7">F62</f>
        <v>-1.1910327075744922</v>
      </c>
      <c r="H61" s="34">
        <f t="shared" si="7"/>
        <v>-1.0890113334716947</v>
      </c>
      <c r="I61" s="34">
        <f t="shared" si="7"/>
        <v>-0.98866211936889703</v>
      </c>
      <c r="J61" s="34">
        <f t="shared" si="7"/>
        <v>-0.88998506526609944</v>
      </c>
      <c r="K61" s="34">
        <f t="shared" si="7"/>
        <v>-0.79298017116330188</v>
      </c>
      <c r="L61" s="34">
        <f t="shared" si="7"/>
        <v>-0.69764743706050425</v>
      </c>
      <c r="M61" s="34">
        <f t="shared" si="7"/>
        <v>-0.60398686295770665</v>
      </c>
      <c r="N61" s="34">
        <f t="shared" si="7"/>
        <v>-0.51199844885490908</v>
      </c>
      <c r="O61" s="34">
        <f t="shared" si="7"/>
        <v>-0.42168219475211149</v>
      </c>
      <c r="P61" s="34">
        <f t="shared" si="7"/>
        <v>-0.33303810064931388</v>
      </c>
      <c r="Q61" s="34">
        <f t="shared" si="7"/>
        <v>-0.24606616654651631</v>
      </c>
      <c r="R61" s="34">
        <f t="shared" si="7"/>
        <v>-0.16076639244371871</v>
      </c>
      <c r="S61" s="34">
        <f t="shared" si="7"/>
        <v>-7.7138778340921116E-2</v>
      </c>
      <c r="T61" s="34">
        <f t="shared" si="7"/>
        <v>4.8166757618764711E-3</v>
      </c>
      <c r="U61" s="34">
        <f t="shared" si="7"/>
        <v>8.5099969864674066E-2</v>
      </c>
      <c r="V61" s="34">
        <f t="shared" si="7"/>
        <v>0.16371110396747166</v>
      </c>
      <c r="W61" s="34">
        <f t="shared" si="7"/>
        <v>0.24065007807026925</v>
      </c>
      <c r="X61" s="34">
        <f t="shared" si="7"/>
        <v>0.31591689217306684</v>
      </c>
      <c r="Y61" s="34">
        <f t="shared" si="7"/>
        <v>0.38951154627586443</v>
      </c>
      <c r="Z61" s="34">
        <f t="shared" si="7"/>
        <v>0.46143404037866204</v>
      </c>
      <c r="AA61" s="34">
        <f t="shared" si="7"/>
        <v>0.53168437448145967</v>
      </c>
      <c r="AB61" s="34">
        <f t="shared" si="7"/>
        <v>0.60026254858425721</v>
      </c>
      <c r="AC61" s="34">
        <f t="shared" si="7"/>
        <v>0.66716856268705482</v>
      </c>
      <c r="AD61" s="34">
        <f t="shared" si="7"/>
        <v>0.73240241678985241</v>
      </c>
      <c r="AE61" s="34">
        <f t="shared" si="7"/>
        <v>0.79596411089264996</v>
      </c>
      <c r="AF61" s="34">
        <f t="shared" si="7"/>
        <v>0.85785364499544758</v>
      </c>
      <c r="AG61" s="34">
        <f t="shared" si="7"/>
        <v>0.91807101909824518</v>
      </c>
      <c r="AH61" s="34">
        <f t="shared" si="7"/>
        <v>0.97661623320104274</v>
      </c>
      <c r="AI61" s="34">
        <f t="shared" si="7"/>
        <v>1.0334892873038404</v>
      </c>
      <c r="AJ61" s="34">
        <f t="shared" si="7"/>
        <v>1.0886901814066379</v>
      </c>
      <c r="AK61" s="34">
        <f t="shared" si="7"/>
        <v>1.1438910755094354</v>
      </c>
      <c r="AL61" s="34">
        <f t="shared" si="7"/>
        <v>1.1990919696122329</v>
      </c>
      <c r="AM61" s="34">
        <f t="shared" si="7"/>
        <v>1.2542928637150303</v>
      </c>
      <c r="AN61" s="34">
        <f t="shared" si="7"/>
        <v>1.3094937578178278</v>
      </c>
      <c r="AO61" s="34">
        <f t="shared" si="7"/>
        <v>1.3646946519206253</v>
      </c>
      <c r="AP61" s="34">
        <f t="shared" si="7"/>
        <v>1.4198955460234228</v>
      </c>
      <c r="AQ61" s="34">
        <f t="shared" si="7"/>
        <v>1.4750964401262203</v>
      </c>
      <c r="AR61" s="34">
        <f t="shared" si="7"/>
        <v>1.5302973342290178</v>
      </c>
      <c r="AS61" s="34">
        <f t="shared" si="7"/>
        <v>1.5854982283318153</v>
      </c>
      <c r="AT61" s="34">
        <f t="shared" si="7"/>
        <v>1.6406991224346128</v>
      </c>
      <c r="AU61" s="34">
        <f t="shared" si="7"/>
        <v>1.6959000165374103</v>
      </c>
      <c r="AV61" s="34">
        <f t="shared" si="7"/>
        <v>1.7511009106402078</v>
      </c>
      <c r="AW61" s="34">
        <f t="shared" si="7"/>
        <v>1.8063018047430053</v>
      </c>
      <c r="AX61" s="34">
        <f t="shared" si="7"/>
        <v>1.8615026988458028</v>
      </c>
      <c r="AY61" s="34">
        <f t="shared" si="7"/>
        <v>1.8414563929486003</v>
      </c>
      <c r="AZ61" s="34">
        <f t="shared" si="7"/>
        <v>1.807604959999999</v>
      </c>
      <c r="BA61" s="34">
        <f t="shared" si="7"/>
        <v>1.760784479999999</v>
      </c>
      <c r="BB61" s="34">
        <f t="shared" si="7"/>
        <v>1.715636159999999</v>
      </c>
      <c r="BC61" s="34">
        <f t="shared" si="7"/>
        <v>1.672159999999999</v>
      </c>
      <c r="BD61" s="34">
        <f t="shared" si="7"/>
        <v>1.630355999999999</v>
      </c>
    </row>
    <row r="62" spans="1:56" ht="16.5" hidden="1" customHeight="1" outlineLevel="1" x14ac:dyDescent="0.3">
      <c r="A62" s="115"/>
      <c r="B62" s="9" t="s">
        <v>34</v>
      </c>
      <c r="C62" s="9" t="s">
        <v>68</v>
      </c>
      <c r="D62" s="9" t="s">
        <v>40</v>
      </c>
      <c r="E62" s="34">
        <f t="shared" ref="E62:BD62" si="8">E28-E60+E61</f>
        <v>-0.62123071731294555</v>
      </c>
      <c r="F62" s="34">
        <f t="shared" si="8"/>
        <v>-1.1910327075744922</v>
      </c>
      <c r="G62" s="34">
        <f t="shared" si="8"/>
        <v>-1.0890113334716947</v>
      </c>
      <c r="H62" s="34">
        <f t="shared" si="8"/>
        <v>-0.98866211936889703</v>
      </c>
      <c r="I62" s="34">
        <f t="shared" si="8"/>
        <v>-0.88998506526609944</v>
      </c>
      <c r="J62" s="34">
        <f t="shared" si="8"/>
        <v>-0.79298017116330188</v>
      </c>
      <c r="K62" s="34">
        <f t="shared" si="8"/>
        <v>-0.69764743706050425</v>
      </c>
      <c r="L62" s="34">
        <f t="shared" si="8"/>
        <v>-0.60398686295770665</v>
      </c>
      <c r="M62" s="34">
        <f t="shared" si="8"/>
        <v>-0.51199844885490908</v>
      </c>
      <c r="N62" s="34">
        <f t="shared" si="8"/>
        <v>-0.42168219475211149</v>
      </c>
      <c r="O62" s="34">
        <f t="shared" si="8"/>
        <v>-0.33303810064931388</v>
      </c>
      <c r="P62" s="34">
        <f t="shared" si="8"/>
        <v>-0.24606616654651631</v>
      </c>
      <c r="Q62" s="34">
        <f t="shared" si="8"/>
        <v>-0.16076639244371871</v>
      </c>
      <c r="R62" s="34">
        <f t="shared" si="8"/>
        <v>-7.7138778340921116E-2</v>
      </c>
      <c r="S62" s="34">
        <f t="shared" si="8"/>
        <v>4.8166757618764711E-3</v>
      </c>
      <c r="T62" s="34">
        <f t="shared" si="8"/>
        <v>8.5099969864674066E-2</v>
      </c>
      <c r="U62" s="34">
        <f t="shared" si="8"/>
        <v>0.16371110396747166</v>
      </c>
      <c r="V62" s="34">
        <f t="shared" si="8"/>
        <v>0.24065007807026925</v>
      </c>
      <c r="W62" s="34">
        <f t="shared" si="8"/>
        <v>0.31591689217306684</v>
      </c>
      <c r="X62" s="34">
        <f t="shared" si="8"/>
        <v>0.38951154627586443</v>
      </c>
      <c r="Y62" s="34">
        <f t="shared" si="8"/>
        <v>0.46143404037866204</v>
      </c>
      <c r="Z62" s="34">
        <f t="shared" si="8"/>
        <v>0.53168437448145967</v>
      </c>
      <c r="AA62" s="34">
        <f t="shared" si="8"/>
        <v>0.60026254858425721</v>
      </c>
      <c r="AB62" s="34">
        <f t="shared" si="8"/>
        <v>0.66716856268705482</v>
      </c>
      <c r="AC62" s="34">
        <f t="shared" si="8"/>
        <v>0.73240241678985241</v>
      </c>
      <c r="AD62" s="34">
        <f t="shared" si="8"/>
        <v>0.79596411089264996</v>
      </c>
      <c r="AE62" s="34">
        <f t="shared" si="8"/>
        <v>0.85785364499544758</v>
      </c>
      <c r="AF62" s="34">
        <f t="shared" si="8"/>
        <v>0.91807101909824518</v>
      </c>
      <c r="AG62" s="34">
        <f t="shared" si="8"/>
        <v>0.97661623320104274</v>
      </c>
      <c r="AH62" s="34">
        <f t="shared" si="8"/>
        <v>1.0334892873038404</v>
      </c>
      <c r="AI62" s="34">
        <f t="shared" si="8"/>
        <v>1.0886901814066379</v>
      </c>
      <c r="AJ62" s="34">
        <f t="shared" si="8"/>
        <v>1.1438910755094354</v>
      </c>
      <c r="AK62" s="34">
        <f t="shared" si="8"/>
        <v>1.1990919696122329</v>
      </c>
      <c r="AL62" s="34">
        <f t="shared" si="8"/>
        <v>1.2542928637150303</v>
      </c>
      <c r="AM62" s="34">
        <f t="shared" si="8"/>
        <v>1.3094937578178278</v>
      </c>
      <c r="AN62" s="34">
        <f t="shared" si="8"/>
        <v>1.3646946519206253</v>
      </c>
      <c r="AO62" s="34">
        <f t="shared" si="8"/>
        <v>1.4198955460234228</v>
      </c>
      <c r="AP62" s="34">
        <f t="shared" si="8"/>
        <v>1.4750964401262203</v>
      </c>
      <c r="AQ62" s="34">
        <f t="shared" si="8"/>
        <v>1.5302973342290178</v>
      </c>
      <c r="AR62" s="34">
        <f t="shared" si="8"/>
        <v>1.5854982283318153</v>
      </c>
      <c r="AS62" s="34">
        <f t="shared" si="8"/>
        <v>1.6406991224346128</v>
      </c>
      <c r="AT62" s="34">
        <f t="shared" si="8"/>
        <v>1.6959000165374103</v>
      </c>
      <c r="AU62" s="34">
        <f t="shared" si="8"/>
        <v>1.7511009106402078</v>
      </c>
      <c r="AV62" s="34">
        <f t="shared" si="8"/>
        <v>1.8063018047430053</v>
      </c>
      <c r="AW62" s="34">
        <f t="shared" si="8"/>
        <v>1.8615026988458028</v>
      </c>
      <c r="AX62" s="34">
        <f t="shared" si="8"/>
        <v>1.8414563929486003</v>
      </c>
      <c r="AY62" s="34">
        <f t="shared" si="8"/>
        <v>1.807604959999999</v>
      </c>
      <c r="AZ62" s="34">
        <f t="shared" si="8"/>
        <v>1.760784479999999</v>
      </c>
      <c r="BA62" s="34">
        <f t="shared" si="8"/>
        <v>1.715636159999999</v>
      </c>
      <c r="BB62" s="34">
        <f t="shared" si="8"/>
        <v>1.672159999999999</v>
      </c>
      <c r="BC62" s="34">
        <f t="shared" si="8"/>
        <v>1.630355999999999</v>
      </c>
      <c r="BD62" s="34">
        <f t="shared" si="8"/>
        <v>1.5902241599999991</v>
      </c>
    </row>
    <row r="63" spans="1:56" ht="16.5" collapsed="1" x14ac:dyDescent="0.3">
      <c r="A63" s="115"/>
      <c r="B63" s="9" t="s">
        <v>8</v>
      </c>
      <c r="C63" s="11" t="s">
        <v>67</v>
      </c>
      <c r="D63" s="9" t="s">
        <v>40</v>
      </c>
      <c r="E63" s="34">
        <f>AVERAGE(E61:E62)*'Fixed data'!$C$3</f>
        <v>-1.5002721823107636E-2</v>
      </c>
      <c r="F63" s="34">
        <f>AVERAGE(F61:F62)*'Fixed data'!$C$3</f>
        <v>-4.3766161711031627E-2</v>
      </c>
      <c r="G63" s="34">
        <f>AVERAGE(G61:G62)*'Fixed data'!$C$3</f>
        <v>-5.5063063591265421E-2</v>
      </c>
      <c r="H63" s="34">
        <f>AVERAGE(H61:H62)*'Fixed data'!$C$3</f>
        <v>-5.017581388610029E-2</v>
      </c>
      <c r="I63" s="34">
        <f>AVERAGE(I61:I62)*'Fixed data'!$C$3</f>
        <v>-4.5369329508935172E-2</v>
      </c>
      <c r="J63" s="34">
        <f>AVERAGE(J61:J62)*'Fixed data'!$C$3</f>
        <v>-4.0643610459770038E-2</v>
      </c>
      <c r="K63" s="34">
        <f>AVERAGE(K61:K62)*'Fixed data'!$C$3</f>
        <v>-3.5998656738604917E-2</v>
      </c>
      <c r="L63" s="34">
        <f>AVERAGE(L61:L62)*'Fixed data'!$C$3</f>
        <v>-3.1434468345439795E-2</v>
      </c>
      <c r="M63" s="34">
        <f>AVERAGE(M61:M62)*'Fixed data'!$C$3</f>
        <v>-2.6951045280274671E-2</v>
      </c>
      <c r="N63" s="34">
        <f>AVERAGE(N61:N62)*'Fixed data'!$C$3</f>
        <v>-2.254838754310955E-2</v>
      </c>
      <c r="O63" s="34">
        <f>AVERAGE(O61:O62)*'Fixed data'!$C$3</f>
        <v>-1.8226495133944424E-2</v>
      </c>
      <c r="P63" s="34">
        <f>AVERAGE(P61:P62)*'Fixed data'!$C$3</f>
        <v>-1.39853680527793E-2</v>
      </c>
      <c r="Q63" s="34">
        <f>AVERAGE(Q61:Q62)*'Fixed data'!$C$3</f>
        <v>-9.8250062996141762E-3</v>
      </c>
      <c r="R63" s="34">
        <f>AVERAGE(R61:R62)*'Fixed data'!$C$3</f>
        <v>-5.7454098744490522E-3</v>
      </c>
      <c r="S63" s="34">
        <f>AVERAGE(S61:S62)*'Fixed data'!$C$3</f>
        <v>-1.7465787772839283E-3</v>
      </c>
      <c r="T63" s="34">
        <f>AVERAGE(T61:T62)*'Fixed data'!$C$3</f>
        <v>2.1714869918811955E-3</v>
      </c>
      <c r="U63" s="34">
        <f>AVERAGE(U61:U62)*'Fixed data'!$C$3</f>
        <v>6.00878743304632E-3</v>
      </c>
      <c r="V63" s="34">
        <f>AVERAGE(V61:V62)*'Fixed data'!$C$3</f>
        <v>9.765322546211444E-3</v>
      </c>
      <c r="W63" s="34">
        <f>AVERAGE(W61:W62)*'Fixed data'!$C$3</f>
        <v>1.3441092331376569E-2</v>
      </c>
      <c r="X63" s="34">
        <f>AVERAGE(X61:X62)*'Fixed data'!$C$3</f>
        <v>1.7036096788541691E-2</v>
      </c>
      <c r="Y63" s="34">
        <f>AVERAGE(Y61:Y62)*'Fixed data'!$C$3</f>
        <v>2.0550335917706816E-2</v>
      </c>
      <c r="Z63" s="34">
        <f>AVERAGE(Z61:Z62)*'Fixed data'!$C$3</f>
        <v>2.3983809718871943E-2</v>
      </c>
      <c r="AA63" s="34">
        <f>AVERAGE(AA61:AA62)*'Fixed data'!$C$3</f>
        <v>2.7336518192037064E-2</v>
      </c>
      <c r="AB63" s="34">
        <f>AVERAGE(AB61:AB62)*'Fixed data'!$C$3</f>
        <v>3.0608461337202183E-2</v>
      </c>
      <c r="AC63" s="34">
        <f>AVERAGE(AC61:AC62)*'Fixed data'!$C$3</f>
        <v>3.3799639154367317E-2</v>
      </c>
      <c r="AD63" s="34">
        <f>AVERAGE(AD61:AD62)*'Fixed data'!$C$3</f>
        <v>3.6910051643532428E-2</v>
      </c>
      <c r="AE63" s="34">
        <f>AVERAGE(AE61:AE62)*'Fixed data'!$C$3</f>
        <v>3.9939698804697561E-2</v>
      </c>
      <c r="AF63" s="34">
        <f>AVERAGE(AF61:AF62)*'Fixed data'!$C$3</f>
        <v>4.2888580637862682E-2</v>
      </c>
      <c r="AG63" s="34">
        <f>AVERAGE(AG61:AG62)*'Fixed data'!$C$3</f>
        <v>4.5756697143027804E-2</v>
      </c>
      <c r="AH63" s="34">
        <f>AVERAGE(AH61:AH62)*'Fixed data'!$C$3</f>
        <v>4.8544048320192927E-2</v>
      </c>
      <c r="AI63" s="34">
        <f>AVERAGE(AI61:AI62)*'Fixed data'!$C$3</f>
        <v>5.1250634169358059E-2</v>
      </c>
      <c r="AJ63" s="34">
        <f>AVERAGE(AJ61:AJ62)*'Fixed data'!$C$3</f>
        <v>5.3916837354523163E-2</v>
      </c>
      <c r="AK63" s="34">
        <f>AVERAGE(AK61:AK62)*'Fixed data'!$C$3</f>
        <v>5.6583040539688295E-2</v>
      </c>
      <c r="AL63" s="34">
        <f>AVERAGE(AL61:AL62)*'Fixed data'!$C$3</f>
        <v>5.9249243724853407E-2</v>
      </c>
      <c r="AM63" s="34">
        <f>AVERAGE(AM61:AM62)*'Fixed data'!$C$3</f>
        <v>6.1915446910018532E-2</v>
      </c>
      <c r="AN63" s="34">
        <f>AVERAGE(AN61:AN62)*'Fixed data'!$C$3</f>
        <v>6.4581650095183643E-2</v>
      </c>
      <c r="AO63" s="34">
        <f>AVERAGE(AO61:AO62)*'Fixed data'!$C$3</f>
        <v>6.7247853280348768E-2</v>
      </c>
      <c r="AP63" s="34">
        <f>AVERAGE(AP61:AP62)*'Fixed data'!$C$3</f>
        <v>6.991405646551388E-2</v>
      </c>
      <c r="AQ63" s="34">
        <f>AVERAGE(AQ61:AQ62)*'Fixed data'!$C$3</f>
        <v>7.2580259650679005E-2</v>
      </c>
      <c r="AR63" s="34">
        <f>AVERAGE(AR61:AR62)*'Fixed data'!$C$3</f>
        <v>7.5246462835844116E-2</v>
      </c>
      <c r="AS63" s="34">
        <f>AVERAGE(AS61:AS62)*'Fixed data'!$C$3</f>
        <v>7.7912666021009255E-2</v>
      </c>
      <c r="AT63" s="34">
        <f>AVERAGE(AT61:AT62)*'Fixed data'!$C$3</f>
        <v>8.0578869206174353E-2</v>
      </c>
      <c r="AU63" s="34">
        <f>AVERAGE(AU61:AU62)*'Fixed data'!$C$3</f>
        <v>8.3245072391339492E-2</v>
      </c>
      <c r="AV63" s="34">
        <f>AVERAGE(AV61:AV62)*'Fixed data'!$C$3</f>
        <v>8.5911275576504589E-2</v>
      </c>
      <c r="AW63" s="34">
        <f>AVERAGE(AW61:AW62)*'Fixed data'!$C$3</f>
        <v>8.8577478761669728E-2</v>
      </c>
      <c r="AX63" s="34">
        <f>AVERAGE(AX61:AX62)*'Fixed data'!$C$3</f>
        <v>8.9426462066834841E-2</v>
      </c>
      <c r="AY63" s="34">
        <f>AVERAGE(AY61:AY62)*'Fixed data'!$C$3</f>
        <v>8.8124831673708673E-2</v>
      </c>
      <c r="AZ63" s="34">
        <f>AVERAGE(AZ61:AZ62)*'Fixed data'!$C$3</f>
        <v>8.6176604975999951E-2</v>
      </c>
      <c r="BA63" s="34">
        <f>AVERAGE(BA61:BA62)*'Fixed data'!$C$3</f>
        <v>8.395555845599996E-2</v>
      </c>
      <c r="BB63" s="34">
        <f>AVERAGE(BB61:BB62)*'Fixed data'!$C$3</f>
        <v>8.1815277263999953E-2</v>
      </c>
      <c r="BC63" s="34">
        <f>AVERAGE(BC61:BC62)*'Fixed data'!$C$3</f>
        <v>7.9755761399999958E-2</v>
      </c>
      <c r="BD63" s="34">
        <f>AVERAGE(BD61:BD62)*'Fixed data'!$C$3</f>
        <v>7.7777010863999962E-2</v>
      </c>
    </row>
    <row r="64" spans="1:56" ht="15.75" thickBot="1" x14ac:dyDescent="0.35">
      <c r="A64" s="114"/>
      <c r="B64" s="12" t="s">
        <v>93</v>
      </c>
      <c r="C64" s="12" t="s">
        <v>45</v>
      </c>
      <c r="D64" s="12" t="s">
        <v>40</v>
      </c>
      <c r="E64" s="53">
        <f t="shared" ref="E64:BD64" si="9">E29+E60+E63</f>
        <v>-0.17031040115134394</v>
      </c>
      <c r="F64" s="53">
        <f t="shared" si="9"/>
        <v>-0.20347306809066676</v>
      </c>
      <c r="G64" s="53">
        <f t="shared" si="9"/>
        <v>-6.3025437694063005E-2</v>
      </c>
      <c r="H64" s="53">
        <f t="shared" si="9"/>
        <v>-5.6466027988897882E-2</v>
      </c>
      <c r="I64" s="53">
        <f t="shared" si="9"/>
        <v>-4.9987383611732758E-2</v>
      </c>
      <c r="J64" s="53">
        <f t="shared" si="9"/>
        <v>-4.3589504562567633E-2</v>
      </c>
      <c r="K64" s="53">
        <f t="shared" si="9"/>
        <v>-3.7272390841402506E-2</v>
      </c>
      <c r="L64" s="53">
        <f t="shared" si="9"/>
        <v>-3.1036042448237388E-2</v>
      </c>
      <c r="M64" s="53">
        <f t="shared" si="9"/>
        <v>-2.4880459383072265E-2</v>
      </c>
      <c r="N64" s="53">
        <f t="shared" si="9"/>
        <v>-1.8805641645907145E-2</v>
      </c>
      <c r="O64" s="53">
        <f t="shared" si="9"/>
        <v>-1.2811589236742017E-2</v>
      </c>
      <c r="P64" s="53">
        <f t="shared" si="9"/>
        <v>-6.8983021555768919E-3</v>
      </c>
      <c r="Q64" s="53">
        <f t="shared" si="9"/>
        <v>-1.0657804024117676E-3</v>
      </c>
      <c r="R64" s="53">
        <f t="shared" si="9"/>
        <v>4.685976022753357E-3</v>
      </c>
      <c r="S64" s="53">
        <f t="shared" si="9"/>
        <v>1.0356967119918481E-2</v>
      </c>
      <c r="T64" s="53">
        <f t="shared" si="9"/>
        <v>1.5947192889083604E-2</v>
      </c>
      <c r="U64" s="53">
        <f t="shared" si="9"/>
        <v>2.145665333024873E-2</v>
      </c>
      <c r="V64" s="53">
        <f t="shared" si="9"/>
        <v>2.6885348443413854E-2</v>
      </c>
      <c r="W64" s="53">
        <f t="shared" si="9"/>
        <v>3.2233278228578979E-2</v>
      </c>
      <c r="X64" s="53">
        <f t="shared" si="9"/>
        <v>3.7500442685744102E-2</v>
      </c>
      <c r="Y64" s="53">
        <f t="shared" si="9"/>
        <v>4.2686841814909227E-2</v>
      </c>
      <c r="Z64" s="53">
        <f t="shared" si="9"/>
        <v>4.7792475616074359E-2</v>
      </c>
      <c r="AA64" s="53">
        <f t="shared" si="9"/>
        <v>5.2817344089239479E-2</v>
      </c>
      <c r="AB64" s="53">
        <f t="shared" si="9"/>
        <v>5.77614472344046E-2</v>
      </c>
      <c r="AC64" s="53">
        <f t="shared" si="9"/>
        <v>6.2624785051569737E-2</v>
      </c>
      <c r="AD64" s="53">
        <f t="shared" si="9"/>
        <v>6.7407357540734847E-2</v>
      </c>
      <c r="AE64" s="53">
        <f t="shared" si="9"/>
        <v>7.2109164701899986E-2</v>
      </c>
      <c r="AF64" s="53">
        <f t="shared" si="9"/>
        <v>7.6730206535065099E-2</v>
      </c>
      <c r="AG64" s="53">
        <f t="shared" si="9"/>
        <v>8.1270483040230213E-2</v>
      </c>
      <c r="AH64" s="53">
        <f t="shared" si="9"/>
        <v>8.5729994217395342E-2</v>
      </c>
      <c r="AI64" s="53">
        <f t="shared" si="9"/>
        <v>9.0108740066560472E-2</v>
      </c>
      <c r="AJ64" s="53">
        <f t="shared" si="9"/>
        <v>9.2774943251725583E-2</v>
      </c>
      <c r="AK64" s="53">
        <f t="shared" si="9"/>
        <v>9.5441146436890709E-2</v>
      </c>
      <c r="AL64" s="53">
        <f t="shared" si="9"/>
        <v>9.810734962205582E-2</v>
      </c>
      <c r="AM64" s="53">
        <f t="shared" si="9"/>
        <v>0.10077355280722095</v>
      </c>
      <c r="AN64" s="53">
        <f t="shared" si="9"/>
        <v>0.10343975599238606</v>
      </c>
      <c r="AO64" s="53">
        <f t="shared" si="9"/>
        <v>0.10610595917755118</v>
      </c>
      <c r="AP64" s="53">
        <f t="shared" si="9"/>
        <v>0.10877216236271629</v>
      </c>
      <c r="AQ64" s="53">
        <f t="shared" si="9"/>
        <v>0.11143836554788142</v>
      </c>
      <c r="AR64" s="53">
        <f t="shared" si="9"/>
        <v>0.11410456873304653</v>
      </c>
      <c r="AS64" s="53">
        <f t="shared" si="9"/>
        <v>0.11677077191821167</v>
      </c>
      <c r="AT64" s="53">
        <f t="shared" si="9"/>
        <v>0.11943697510337677</v>
      </c>
      <c r="AU64" s="53">
        <f t="shared" si="9"/>
        <v>0.12210317828854191</v>
      </c>
      <c r="AV64" s="53">
        <f t="shared" si="9"/>
        <v>0.124769381473707</v>
      </c>
      <c r="AW64" s="53">
        <f t="shared" si="9"/>
        <v>0.12743558465887214</v>
      </c>
      <c r="AX64" s="53">
        <f t="shared" si="9"/>
        <v>0.10947276796403727</v>
      </c>
      <c r="AY64" s="53">
        <f t="shared" si="9"/>
        <v>0.12197626462230989</v>
      </c>
      <c r="AZ64" s="53">
        <f t="shared" si="9"/>
        <v>0.13299708497599994</v>
      </c>
      <c r="BA64" s="53">
        <f t="shared" si="9"/>
        <v>0.12910387845599994</v>
      </c>
      <c r="BB64" s="53">
        <f t="shared" si="9"/>
        <v>0.12529143726399994</v>
      </c>
      <c r="BC64" s="53">
        <f t="shared" si="9"/>
        <v>0.12155976139999994</v>
      </c>
      <c r="BD64" s="53">
        <f t="shared" si="9"/>
        <v>0.11790885086399995</v>
      </c>
    </row>
    <row r="65" spans="1:56" ht="12.75" customHeight="1" x14ac:dyDescent="0.3">
      <c r="A65" s="201" t="s">
        <v>227</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02"/>
      <c r="B66" s="9" t="s">
        <v>199</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02"/>
      <c r="B67" s="9" t="s">
        <v>295</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202"/>
      <c r="B68" s="9" t="s">
        <v>296</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202"/>
      <c r="B69" s="4" t="s">
        <v>200</v>
      </c>
      <c r="D69" s="9" t="s">
        <v>40</v>
      </c>
      <c r="E69" s="34">
        <f>E90*'Fixed data'!H$5/1000000</f>
        <v>0</v>
      </c>
      <c r="F69" s="34">
        <f>F90*'Fixed data'!I$5/1000000</f>
        <v>1.5977366746161837E-3</v>
      </c>
      <c r="G69" s="34">
        <f>G90*'Fixed data'!J$5/1000000</f>
        <v>3.2971420698643295E-3</v>
      </c>
      <c r="H69" s="34">
        <f>H90*'Fixed data'!K$5/1000000</f>
        <v>3.3994880449792738E-3</v>
      </c>
      <c r="I69" s="34">
        <f>I90*'Fixed data'!L$5/1000000</f>
        <v>3.5054088480682339E-3</v>
      </c>
      <c r="J69" s="34">
        <f>J90*'Fixed data'!M$5/1000000</f>
        <v>6.0525772941098146E-3</v>
      </c>
      <c r="K69" s="34">
        <f>K90*'Fixed data'!N$5/1000000</f>
        <v>8.4204664841722957E-3</v>
      </c>
      <c r="L69" s="34">
        <f>L90*'Fixed data'!O$5/1000000</f>
        <v>1.0609076418255677E-2</v>
      </c>
      <c r="M69" s="34">
        <f>M90*'Fixed data'!P$5/1000000</f>
        <v>1.261840709635996E-2</v>
      </c>
      <c r="N69" s="34">
        <f>N90*'Fixed data'!Q$5/1000000</f>
        <v>1.444845851848515E-2</v>
      </c>
      <c r="O69" s="34">
        <f>O90*'Fixed data'!R$5/1000000</f>
        <v>1.6099230684631236E-2</v>
      </c>
      <c r="P69" s="34">
        <f>P90*'Fixed data'!S$5/1000000</f>
        <v>1.7570723594798221E-2</v>
      </c>
      <c r="Q69" s="34">
        <f>Q90*'Fixed data'!T$5/1000000</f>
        <v>1.8862937248986109E-2</v>
      </c>
      <c r="R69" s="34">
        <f>R90*'Fixed data'!U$5/1000000</f>
        <v>1.9975871647194901E-2</v>
      </c>
      <c r="S69" s="34">
        <f>S90*'Fixed data'!V$5/1000000</f>
        <v>2.0909526789424593E-2</v>
      </c>
      <c r="T69" s="34">
        <f>T90*'Fixed data'!W$5/1000000</f>
        <v>2.1306169460049658E-2</v>
      </c>
      <c r="U69" s="34">
        <f>U90*'Fixed data'!X$5/1000000</f>
        <v>2.1971841685453099E-2</v>
      </c>
      <c r="V69" s="34">
        <f>V90*'Fixed data'!Y$5/1000000</f>
        <v>2.2450486371086986E-2</v>
      </c>
      <c r="W69" s="34">
        <f>W90*'Fixed data'!Z$5/1000000</f>
        <v>2.2742103516951329E-2</v>
      </c>
      <c r="X69" s="34">
        <f>X90*'Fixed data'!AA$5/1000000</f>
        <v>2.2846693123046116E-2</v>
      </c>
      <c r="Y69" s="34">
        <f>Y90*'Fixed data'!AB$5/1000000</f>
        <v>2.2764255189371346E-2</v>
      </c>
      <c r="Z69" s="34">
        <f>Z90*'Fixed data'!AC$5/1000000</f>
        <v>2.2311905246691854E-2</v>
      </c>
      <c r="AA69" s="34">
        <f>AA90*'Fixed data'!AD$5/1000000</f>
        <v>2.1868771343461525E-2</v>
      </c>
      <c r="AB69" s="34">
        <f>AB90*'Fixed data'!AE$5/1000000</f>
        <v>2.1238609900461641E-2</v>
      </c>
      <c r="AC69" s="34">
        <f>AC90*'Fixed data'!AF$5/1000000</f>
        <v>2.042142091769221E-2</v>
      </c>
      <c r="AD69" s="34">
        <f>AD90*'Fixed data'!AG$5/1000000</f>
        <v>1.9417204395153227E-2</v>
      </c>
      <c r="AE69" s="34">
        <f>AE90*'Fixed data'!AH$5/1000000</f>
        <v>1.8225960332844689E-2</v>
      </c>
      <c r="AF69" s="34">
        <f>AF90*'Fixed data'!AI$5/1000000</f>
        <v>1.68476887307666E-2</v>
      </c>
      <c r="AG69" s="34">
        <f>AG90*'Fixed data'!AJ$5/1000000</f>
        <v>1.5282389588918959E-2</v>
      </c>
      <c r="AH69" s="34">
        <f>AH90*'Fixed data'!AK$5/1000000</f>
        <v>1.3530062907301766E-2</v>
      </c>
      <c r="AI69" s="34">
        <f>AI90*'Fixed data'!AL$5/1000000</f>
        <v>1.1528056206531695E-2</v>
      </c>
      <c r="AJ69" s="34">
        <f>AJ90*'Fixed data'!AM$5/1000000</f>
        <v>9.4150335553589391E-3</v>
      </c>
      <c r="AK69" s="34">
        <f>AK90*'Fixed data'!AN$5/1000000</f>
        <v>7.1149833644166306E-3</v>
      </c>
      <c r="AL69" s="34">
        <f>AL90*'Fixed data'!AO$5/1000000</f>
        <v>4.6279056337047734E-3</v>
      </c>
      <c r="AM69" s="34">
        <f>AM90*'Fixed data'!AP$5/1000000</f>
        <v>1.9538003632233142E-3</v>
      </c>
      <c r="AN69" s="34">
        <f>AN90*'Fixed data'!AQ$5/1000000</f>
        <v>2.0275286788166468E-3</v>
      </c>
      <c r="AO69" s="34">
        <f>AO90*'Fixed data'!AR$5/1000000</f>
        <v>2.092040954960813E-3</v>
      </c>
      <c r="AP69" s="34">
        <f>AP90*'Fixed data'!AS$5/1000000</f>
        <v>2.1565532311049788E-3</v>
      </c>
      <c r="AQ69" s="34">
        <f>AQ90*'Fixed data'!AT$5/1000000</f>
        <v>2.221065507249145E-3</v>
      </c>
      <c r="AR69" s="34">
        <f>AR90*'Fixed data'!AU$5/1000000</f>
        <v>2.2855777833933107E-3</v>
      </c>
      <c r="AS69" s="34">
        <f>AS90*'Fixed data'!AV$5/1000000</f>
        <v>2.3593060989866434E-3</v>
      </c>
      <c r="AT69" s="34">
        <f>AT90*'Fixed data'!AW$5/1000000</f>
        <v>2.4146023356816427E-3</v>
      </c>
      <c r="AU69" s="34">
        <f>AU90*'Fixed data'!AX$5/1000000</f>
        <v>2.4791146118258093E-3</v>
      </c>
      <c r="AV69" s="34">
        <f>AV90*'Fixed data'!AY$5/1000000</f>
        <v>2.5436268879699751E-3</v>
      </c>
      <c r="AW69" s="34">
        <f>AW90*'Fixed data'!AZ$5/1000000</f>
        <v>2.5989231246649749E-3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02"/>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02"/>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02"/>
      <c r="B72" s="4" t="s">
        <v>82</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02"/>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02"/>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02"/>
      <c r="B75" s="9" t="s">
        <v>208</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03"/>
      <c r="B76" s="13" t="s">
        <v>99</v>
      </c>
      <c r="C76" s="13"/>
      <c r="D76" s="13" t="s">
        <v>40</v>
      </c>
      <c r="E76" s="53">
        <f>SUM(E65:E75)</f>
        <v>0</v>
      </c>
      <c r="F76" s="53">
        <f t="shared" ref="F76:BD76" si="10">SUM(F65:F75)</f>
        <v>1.5977366746161837E-3</v>
      </c>
      <c r="G76" s="53">
        <f t="shared" si="10"/>
        <v>3.2971420698643295E-3</v>
      </c>
      <c r="H76" s="53">
        <f t="shared" si="10"/>
        <v>3.3994880449792738E-3</v>
      </c>
      <c r="I76" s="53">
        <f t="shared" si="10"/>
        <v>3.5054088480682339E-3</v>
      </c>
      <c r="J76" s="53">
        <f t="shared" si="10"/>
        <v>6.0525772941098146E-3</v>
      </c>
      <c r="K76" s="53">
        <f t="shared" si="10"/>
        <v>8.4204664841722957E-3</v>
      </c>
      <c r="L76" s="53">
        <f t="shared" si="10"/>
        <v>1.0609076418255677E-2</v>
      </c>
      <c r="M76" s="53">
        <f t="shared" si="10"/>
        <v>1.261840709635996E-2</v>
      </c>
      <c r="N76" s="53">
        <f t="shared" si="10"/>
        <v>1.444845851848515E-2</v>
      </c>
      <c r="O76" s="53">
        <f t="shared" si="10"/>
        <v>1.6099230684631236E-2</v>
      </c>
      <c r="P76" s="53">
        <f t="shared" si="10"/>
        <v>1.7570723594798221E-2</v>
      </c>
      <c r="Q76" s="53">
        <f t="shared" si="10"/>
        <v>1.8862937248986109E-2</v>
      </c>
      <c r="R76" s="53">
        <f t="shared" si="10"/>
        <v>1.9975871647194901E-2</v>
      </c>
      <c r="S76" s="53">
        <f t="shared" si="10"/>
        <v>2.0909526789424593E-2</v>
      </c>
      <c r="T76" s="53">
        <f t="shared" si="10"/>
        <v>2.1306169460049658E-2</v>
      </c>
      <c r="U76" s="53">
        <f t="shared" si="10"/>
        <v>2.1971841685453099E-2</v>
      </c>
      <c r="V76" s="53">
        <f t="shared" si="10"/>
        <v>2.2450486371086986E-2</v>
      </c>
      <c r="W76" s="53">
        <f t="shared" si="10"/>
        <v>2.2742103516951329E-2</v>
      </c>
      <c r="X76" s="53">
        <f t="shared" si="10"/>
        <v>2.2846693123046116E-2</v>
      </c>
      <c r="Y76" s="53">
        <f t="shared" si="10"/>
        <v>2.2764255189371346E-2</v>
      </c>
      <c r="Z76" s="53">
        <f t="shared" si="10"/>
        <v>2.2311905246691854E-2</v>
      </c>
      <c r="AA76" s="53">
        <f t="shared" si="10"/>
        <v>2.1868771343461525E-2</v>
      </c>
      <c r="AB76" s="53">
        <f t="shared" si="10"/>
        <v>2.1238609900461641E-2</v>
      </c>
      <c r="AC76" s="53">
        <f t="shared" si="10"/>
        <v>2.042142091769221E-2</v>
      </c>
      <c r="AD76" s="53">
        <f t="shared" si="10"/>
        <v>1.9417204395153227E-2</v>
      </c>
      <c r="AE76" s="53">
        <f t="shared" si="10"/>
        <v>1.8225960332844689E-2</v>
      </c>
      <c r="AF76" s="53">
        <f t="shared" si="10"/>
        <v>1.68476887307666E-2</v>
      </c>
      <c r="AG76" s="53">
        <f t="shared" si="10"/>
        <v>1.5282389588918959E-2</v>
      </c>
      <c r="AH76" s="53">
        <f t="shared" si="10"/>
        <v>1.3530062907301766E-2</v>
      </c>
      <c r="AI76" s="53">
        <f t="shared" si="10"/>
        <v>1.1528056206531695E-2</v>
      </c>
      <c r="AJ76" s="53">
        <f t="shared" si="10"/>
        <v>9.4150335553589391E-3</v>
      </c>
      <c r="AK76" s="53">
        <f t="shared" si="10"/>
        <v>7.1149833644166306E-3</v>
      </c>
      <c r="AL76" s="53">
        <f t="shared" si="10"/>
        <v>4.6279056337047734E-3</v>
      </c>
      <c r="AM76" s="53">
        <f t="shared" si="10"/>
        <v>1.9538003632233142E-3</v>
      </c>
      <c r="AN76" s="53">
        <f t="shared" si="10"/>
        <v>2.0275286788166468E-3</v>
      </c>
      <c r="AO76" s="53">
        <f t="shared" si="10"/>
        <v>2.092040954960813E-3</v>
      </c>
      <c r="AP76" s="53">
        <f t="shared" si="10"/>
        <v>2.1565532311049788E-3</v>
      </c>
      <c r="AQ76" s="53">
        <f t="shared" si="10"/>
        <v>2.221065507249145E-3</v>
      </c>
      <c r="AR76" s="53">
        <f t="shared" si="10"/>
        <v>2.2855777833933107E-3</v>
      </c>
      <c r="AS76" s="53">
        <f t="shared" si="10"/>
        <v>2.3593060989866434E-3</v>
      </c>
      <c r="AT76" s="53">
        <f t="shared" si="10"/>
        <v>2.4146023356816427E-3</v>
      </c>
      <c r="AU76" s="53">
        <f t="shared" si="10"/>
        <v>2.4791146118258093E-3</v>
      </c>
      <c r="AV76" s="53">
        <f t="shared" si="10"/>
        <v>2.5436268879699751E-3</v>
      </c>
      <c r="AW76" s="53">
        <f t="shared" si="10"/>
        <v>2.5989231246649749E-3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-0.17031040115134394</v>
      </c>
      <c r="F77" s="54">
        <f>IF('Fixed data'!$G$19=FALSE,F64+F76,F64)</f>
        <v>-0.20187533141605057</v>
      </c>
      <c r="G77" s="54">
        <f>IF('Fixed data'!$G$19=FALSE,G64+G76,G64)</f>
        <v>-5.9728295624198673E-2</v>
      </c>
      <c r="H77" s="54">
        <f>IF('Fixed data'!$G$19=FALSE,H64+H76,H64)</f>
        <v>-5.3066539943918606E-2</v>
      </c>
      <c r="I77" s="54">
        <f>IF('Fixed data'!$G$19=FALSE,I64+I76,I64)</f>
        <v>-4.6481974763664523E-2</v>
      </c>
      <c r="J77" s="54">
        <f>IF('Fixed data'!$G$19=FALSE,J64+J76,J64)</f>
        <v>-3.7536927268457816E-2</v>
      </c>
      <c r="K77" s="54">
        <f>IF('Fixed data'!$G$19=FALSE,K64+K76,K64)</f>
        <v>-2.8851924357230212E-2</v>
      </c>
      <c r="L77" s="54">
        <f>IF('Fixed data'!$G$19=FALSE,L64+L76,L64)</f>
        <v>-2.0426966029981709E-2</v>
      </c>
      <c r="M77" s="54">
        <f>IF('Fixed data'!$G$19=FALSE,M64+M76,M64)</f>
        <v>-1.2262052286712306E-2</v>
      </c>
      <c r="N77" s="54">
        <f>IF('Fixed data'!$G$19=FALSE,N64+N76,N64)</f>
        <v>-4.3571831274219954E-3</v>
      </c>
      <c r="O77" s="54">
        <f>IF('Fixed data'!$G$19=FALSE,O64+O76,O64)</f>
        <v>3.2876414478892196E-3</v>
      </c>
      <c r="P77" s="54">
        <f>IF('Fixed data'!$G$19=FALSE,P64+P76,P64)</f>
        <v>1.0672421439221329E-2</v>
      </c>
      <c r="Q77" s="54">
        <f>IF('Fixed data'!$G$19=FALSE,Q64+Q76,Q64)</f>
        <v>1.779715684657434E-2</v>
      </c>
      <c r="R77" s="54">
        <f>IF('Fixed data'!$G$19=FALSE,R64+R76,R64)</f>
        <v>2.4661847669948257E-2</v>
      </c>
      <c r="S77" s="54">
        <f>IF('Fixed data'!$G$19=FALSE,S64+S76,S64)</f>
        <v>3.1266493909343072E-2</v>
      </c>
      <c r="T77" s="54">
        <f>IF('Fixed data'!$G$19=FALSE,T64+T76,T64)</f>
        <v>3.7253362349133262E-2</v>
      </c>
      <c r="U77" s="54">
        <f>IF('Fixed data'!$G$19=FALSE,U64+U76,U64)</f>
        <v>4.3428495015701826E-2</v>
      </c>
      <c r="V77" s="54">
        <f>IF('Fixed data'!$G$19=FALSE,V64+V76,V64)</f>
        <v>4.9335834814500837E-2</v>
      </c>
      <c r="W77" s="54">
        <f>IF('Fixed data'!$G$19=FALSE,W64+W76,W64)</f>
        <v>5.4975381745530308E-2</v>
      </c>
      <c r="X77" s="54">
        <f>IF('Fixed data'!$G$19=FALSE,X64+X76,X64)</f>
        <v>6.0347135808790218E-2</v>
      </c>
      <c r="Y77" s="54">
        <f>IF('Fixed data'!$G$19=FALSE,Y64+Y76,Y64)</f>
        <v>6.5451097004280576E-2</v>
      </c>
      <c r="Z77" s="54">
        <f>IF('Fixed data'!$G$19=FALSE,Z64+Z76,Z64)</f>
        <v>7.0104380862766214E-2</v>
      </c>
      <c r="AA77" s="54">
        <f>IF('Fixed data'!$G$19=FALSE,AA64+AA76,AA64)</f>
        <v>7.4686115432701011E-2</v>
      </c>
      <c r="AB77" s="54">
        <f>IF('Fixed data'!$G$19=FALSE,AB64+AB76,AB64)</f>
        <v>7.9000057134866242E-2</v>
      </c>
      <c r="AC77" s="54">
        <f>IF('Fixed data'!$G$19=FALSE,AC64+AC76,AC64)</f>
        <v>8.3046205969261946E-2</v>
      </c>
      <c r="AD77" s="54">
        <f>IF('Fixed data'!$G$19=FALSE,AD64+AD76,AD64)</f>
        <v>8.682456193588807E-2</v>
      </c>
      <c r="AE77" s="54">
        <f>IF('Fixed data'!$G$19=FALSE,AE64+AE76,AE64)</f>
        <v>9.0335125034744668E-2</v>
      </c>
      <c r="AF77" s="54">
        <f>IF('Fixed data'!$G$19=FALSE,AF64+AF76,AF64)</f>
        <v>9.3577895265831698E-2</v>
      </c>
      <c r="AG77" s="54">
        <f>IF('Fixed data'!$G$19=FALSE,AG64+AG76,AG64)</f>
        <v>9.6552872629149175E-2</v>
      </c>
      <c r="AH77" s="54">
        <f>IF('Fixed data'!$G$19=FALSE,AH64+AH76,AH64)</f>
        <v>9.9260057124697113E-2</v>
      </c>
      <c r="AI77" s="54">
        <f>IF('Fixed data'!$G$19=FALSE,AI64+AI76,AI64)</f>
        <v>0.10163679627309216</v>
      </c>
      <c r="AJ77" s="54">
        <f>IF('Fixed data'!$G$19=FALSE,AJ64+AJ76,AJ64)</f>
        <v>0.10218997680708453</v>
      </c>
      <c r="AK77" s="54">
        <f>IF('Fixed data'!$G$19=FALSE,AK64+AK76,AK64)</f>
        <v>0.10255612980130734</v>
      </c>
      <c r="AL77" s="54">
        <f>IF('Fixed data'!$G$19=FALSE,AL64+AL76,AL64)</f>
        <v>0.10273525525576059</v>
      </c>
      <c r="AM77" s="54">
        <f>IF('Fixed data'!$G$19=FALSE,AM64+AM76,AM64)</f>
        <v>0.10272735317044426</v>
      </c>
      <c r="AN77" s="54">
        <f>IF('Fixed data'!$G$19=FALSE,AN64+AN76,AN64)</f>
        <v>0.1054672846712027</v>
      </c>
      <c r="AO77" s="54">
        <f>IF('Fixed data'!$G$19=FALSE,AO64+AO76,AO64)</f>
        <v>0.10819800013251199</v>
      </c>
      <c r="AP77" s="54">
        <f>IF('Fixed data'!$G$19=FALSE,AP64+AP76,AP64)</f>
        <v>0.11092871559382127</v>
      </c>
      <c r="AQ77" s="54">
        <f>IF('Fixed data'!$G$19=FALSE,AQ64+AQ76,AQ64)</f>
        <v>0.11365943105513056</v>
      </c>
      <c r="AR77" s="54">
        <f>IF('Fixed data'!$G$19=FALSE,AR64+AR76,AR64)</f>
        <v>0.11639014651643984</v>
      </c>
      <c r="AS77" s="54">
        <f>IF('Fixed data'!$G$19=FALSE,AS64+AS76,AS64)</f>
        <v>0.11913007801719831</v>
      </c>
      <c r="AT77" s="54">
        <f>IF('Fixed data'!$G$19=FALSE,AT64+AT76,AT64)</f>
        <v>0.1218515774390584</v>
      </c>
      <c r="AU77" s="54">
        <f>IF('Fixed data'!$G$19=FALSE,AU64+AU76,AU64)</f>
        <v>0.12458229290036771</v>
      </c>
      <c r="AV77" s="54">
        <f>IF('Fixed data'!$G$19=FALSE,AV64+AV76,AV64)</f>
        <v>0.12731300836167697</v>
      </c>
      <c r="AW77" s="54">
        <f>IF('Fixed data'!$G$19=FALSE,AW64+AW76,AW64)</f>
        <v>0.13003450778353712</v>
      </c>
      <c r="AX77" s="54">
        <f>IF('Fixed data'!$G$19=FALSE,AX64+AX76,AX64)</f>
        <v>0.10947276796403727</v>
      </c>
      <c r="AY77" s="54">
        <f>IF('Fixed data'!$G$19=FALSE,AY64+AY76,AY64)</f>
        <v>0.12197626462230989</v>
      </c>
      <c r="AZ77" s="54">
        <f>IF('Fixed data'!$G$19=FALSE,AZ64+AZ76,AZ64)</f>
        <v>0.13299708497599994</v>
      </c>
      <c r="BA77" s="54">
        <f>IF('Fixed data'!$G$19=FALSE,BA64+BA76,BA64)</f>
        <v>0.12910387845599994</v>
      </c>
      <c r="BB77" s="54">
        <f>IF('Fixed data'!$G$19=FALSE,BB64+BB76,BB64)</f>
        <v>0.12529143726399994</v>
      </c>
      <c r="BC77" s="54">
        <f>IF('Fixed data'!$G$19=FALSE,BC64+BC76,BC64)</f>
        <v>0.12155976139999994</v>
      </c>
      <c r="BD77" s="54">
        <f>IF('Fixed data'!$G$19=FALSE,BD64+BD76,BD64)</f>
        <v>0.11790885086399995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-0.16455111222352073</v>
      </c>
      <c r="F80" s="55">
        <f t="shared" ref="F80:BD80" si="11">F77*F78</f>
        <v>-0.18845278201689711</v>
      </c>
      <c r="G80" s="55">
        <f t="shared" si="11"/>
        <v>-5.3871500560229255E-2</v>
      </c>
      <c r="H80" s="55">
        <f t="shared" si="11"/>
        <v>-4.6244423784983703E-2</v>
      </c>
      <c r="I80" s="55">
        <f t="shared" si="11"/>
        <v>-3.9136575493600619E-2</v>
      </c>
      <c r="J80" s="55">
        <f t="shared" si="11"/>
        <v>-3.0536314518223688E-2</v>
      </c>
      <c r="K80" s="55">
        <f t="shared" si="11"/>
        <v>-2.2677351743116254E-2</v>
      </c>
      <c r="L80" s="55">
        <f t="shared" si="11"/>
        <v>-1.5512474061604895E-2</v>
      </c>
      <c r="M80" s="55">
        <f t="shared" si="11"/>
        <v>-8.9970475453693011E-3</v>
      </c>
      <c r="N80" s="55">
        <f t="shared" si="11"/>
        <v>-3.088889093808236E-3</v>
      </c>
      <c r="O80" s="55">
        <f t="shared" si="11"/>
        <v>2.2518559180103414E-3</v>
      </c>
      <c r="P80" s="55">
        <f t="shared" si="11"/>
        <v>7.0628302607795039E-3</v>
      </c>
      <c r="Q80" s="55">
        <f t="shared" si="11"/>
        <v>1.1379575998159346E-2</v>
      </c>
      <c r="R80" s="55">
        <f t="shared" si="11"/>
        <v>1.5235640405071232E-2</v>
      </c>
      <c r="S80" s="55">
        <f t="shared" si="11"/>
        <v>1.8662676891776482E-2</v>
      </c>
      <c r="T80" s="55">
        <f t="shared" si="11"/>
        <v>2.1484234297998235E-2</v>
      </c>
      <c r="U80" s="55">
        <f t="shared" si="11"/>
        <v>2.4198521557904761E-2</v>
      </c>
      <c r="V80" s="55">
        <f t="shared" si="11"/>
        <v>2.6560496251400837E-2</v>
      </c>
      <c r="W80" s="55">
        <f t="shared" si="11"/>
        <v>2.859575764612305E-2</v>
      </c>
      <c r="X80" s="55">
        <f t="shared" si="11"/>
        <v>3.0328411680662797E-2</v>
      </c>
      <c r="Y80" s="55">
        <f t="shared" si="11"/>
        <v>3.1781148263748157E-2</v>
      </c>
      <c r="Z80" s="55">
        <f t="shared" si="11"/>
        <v>3.2889514500530508E-2</v>
      </c>
      <c r="AA80" s="55">
        <f t="shared" si="11"/>
        <v>3.385414315359643E-2</v>
      </c>
      <c r="AB80" s="55">
        <f t="shared" si="11"/>
        <v>3.4598638600282901E-2</v>
      </c>
      <c r="AC80" s="55">
        <f t="shared" si="11"/>
        <v>3.5140752026188569E-2</v>
      </c>
      <c r="AD80" s="55">
        <f t="shared" si="11"/>
        <v>3.5497151669426776E-2</v>
      </c>
      <c r="AE80" s="55">
        <f t="shared" si="11"/>
        <v>3.5683480299451752E-2</v>
      </c>
      <c r="AF80" s="55">
        <f t="shared" si="11"/>
        <v>3.5714409893462779E-2</v>
      </c>
      <c r="AG80" s="55">
        <f t="shared" si="11"/>
        <v>3.5603693639378806E-2</v>
      </c>
      <c r="AH80" s="55">
        <f t="shared" si="11"/>
        <v>3.5364215388680828E-2</v>
      </c>
      <c r="AI80" s="55">
        <f t="shared" si="11"/>
        <v>4.0653411984591881E-2</v>
      </c>
      <c r="AJ80" s="55">
        <f t="shared" si="11"/>
        <v>3.9684152511788515E-2</v>
      </c>
      <c r="AK80" s="55">
        <f t="shared" si="11"/>
        <v>3.8666352698645989E-2</v>
      </c>
      <c r="AL80" s="55">
        <f t="shared" si="11"/>
        <v>3.7605716210129314E-2</v>
      </c>
      <c r="AM80" s="55">
        <f t="shared" si="11"/>
        <v>3.6507595817574692E-2</v>
      </c>
      <c r="AN80" s="55">
        <f t="shared" si="11"/>
        <v>3.6389632994248994E-2</v>
      </c>
      <c r="AO80" s="55">
        <f t="shared" si="11"/>
        <v>3.6244483856314888E-2</v>
      </c>
      <c r="AP80" s="55">
        <f t="shared" si="11"/>
        <v>3.6076919360693432E-2</v>
      </c>
      <c r="AQ80" s="55">
        <f t="shared" si="11"/>
        <v>3.5888368391661402E-2</v>
      </c>
      <c r="AR80" s="55">
        <f t="shared" si="11"/>
        <v>3.5680195613280299E-2</v>
      </c>
      <c r="AS80" s="55">
        <f t="shared" si="11"/>
        <v>3.5456446949601407E-2</v>
      </c>
      <c r="AT80" s="55">
        <f t="shared" si="11"/>
        <v>3.5210137263665398E-2</v>
      </c>
      <c r="AU80" s="55">
        <f t="shared" si="11"/>
        <v>3.4950682217876734E-2</v>
      </c>
      <c r="AV80" s="55">
        <f t="shared" si="11"/>
        <v>3.467647102004022E-2</v>
      </c>
      <c r="AW80" s="55">
        <f t="shared" si="11"/>
        <v>3.4386146280178345E-2</v>
      </c>
      <c r="AX80" s="55">
        <f t="shared" si="11"/>
        <v>2.8105658349616692E-2</v>
      </c>
      <c r="AY80" s="55">
        <f t="shared" si="11"/>
        <v>3.0403653076315741E-2</v>
      </c>
      <c r="AZ80" s="55">
        <f t="shared" si="11"/>
        <v>3.2185135093897595E-2</v>
      </c>
      <c r="BA80" s="55">
        <f t="shared" si="11"/>
        <v>3.0332993965253362E-2</v>
      </c>
      <c r="BB80" s="55">
        <f t="shared" si="11"/>
        <v>2.8579863876952188E-2</v>
      </c>
      <c r="BC80" s="55">
        <f t="shared" si="11"/>
        <v>2.6921011837760429E-2</v>
      </c>
      <c r="BD80" s="55">
        <f t="shared" si="11"/>
        <v>2.5351912199031615E-2</v>
      </c>
    </row>
    <row r="81" spans="1:56" x14ac:dyDescent="0.3">
      <c r="A81" s="74"/>
      <c r="B81" s="15" t="s">
        <v>18</v>
      </c>
      <c r="C81" s="15"/>
      <c r="D81" s="14" t="s">
        <v>40</v>
      </c>
      <c r="E81" s="56">
        <f>+E80</f>
        <v>-0.16455111222352073</v>
      </c>
      <c r="F81" s="56">
        <f t="shared" ref="F81:BD81" si="12">+E81+F80</f>
        <v>-0.35300389424041784</v>
      </c>
      <c r="G81" s="56">
        <f t="shared" si="12"/>
        <v>-0.40687539480064711</v>
      </c>
      <c r="H81" s="56">
        <f t="shared" si="12"/>
        <v>-0.45311981858563083</v>
      </c>
      <c r="I81" s="56">
        <f t="shared" si="12"/>
        <v>-0.49225639407923144</v>
      </c>
      <c r="J81" s="56">
        <f t="shared" si="12"/>
        <v>-0.52279270859745508</v>
      </c>
      <c r="K81" s="56">
        <f t="shared" si="12"/>
        <v>-0.54547006034057133</v>
      </c>
      <c r="L81" s="56">
        <f t="shared" si="12"/>
        <v>-0.56098253440217627</v>
      </c>
      <c r="M81" s="56">
        <f t="shared" si="12"/>
        <v>-0.56997958194754561</v>
      </c>
      <c r="N81" s="56">
        <f t="shared" si="12"/>
        <v>-0.57306847104135383</v>
      </c>
      <c r="O81" s="56">
        <f t="shared" si="12"/>
        <v>-0.57081661512334347</v>
      </c>
      <c r="P81" s="56">
        <f t="shared" si="12"/>
        <v>-0.563753784862564</v>
      </c>
      <c r="Q81" s="56">
        <f t="shared" si="12"/>
        <v>-0.55237420886440469</v>
      </c>
      <c r="R81" s="56">
        <f t="shared" si="12"/>
        <v>-0.5371385684593335</v>
      </c>
      <c r="S81" s="56">
        <f t="shared" si="12"/>
        <v>-0.51847589156755702</v>
      </c>
      <c r="T81" s="56">
        <f t="shared" si="12"/>
        <v>-0.4969916572695588</v>
      </c>
      <c r="U81" s="56">
        <f t="shared" si="12"/>
        <v>-0.47279313571165404</v>
      </c>
      <c r="V81" s="56">
        <f t="shared" si="12"/>
        <v>-0.44623263946025321</v>
      </c>
      <c r="W81" s="56">
        <f t="shared" si="12"/>
        <v>-0.41763688181413017</v>
      </c>
      <c r="X81" s="56">
        <f t="shared" si="12"/>
        <v>-0.38730847013346736</v>
      </c>
      <c r="Y81" s="56">
        <f t="shared" si="12"/>
        <v>-0.35552732186971919</v>
      </c>
      <c r="Z81" s="56">
        <f t="shared" si="12"/>
        <v>-0.32263780736918868</v>
      </c>
      <c r="AA81" s="56">
        <f t="shared" si="12"/>
        <v>-0.28878366421559226</v>
      </c>
      <c r="AB81" s="56">
        <f t="shared" si="12"/>
        <v>-0.25418502561530937</v>
      </c>
      <c r="AC81" s="56">
        <f t="shared" si="12"/>
        <v>-0.21904427358912079</v>
      </c>
      <c r="AD81" s="56">
        <f t="shared" si="12"/>
        <v>-0.18354712191969402</v>
      </c>
      <c r="AE81" s="56">
        <f t="shared" si="12"/>
        <v>-0.14786364162024226</v>
      </c>
      <c r="AF81" s="56">
        <f t="shared" si="12"/>
        <v>-0.11214923172677949</v>
      </c>
      <c r="AG81" s="56">
        <f t="shared" si="12"/>
        <v>-7.654553808740068E-2</v>
      </c>
      <c r="AH81" s="56">
        <f t="shared" si="12"/>
        <v>-4.1181322698719852E-2</v>
      </c>
      <c r="AI81" s="56">
        <f t="shared" si="12"/>
        <v>-5.2791071412797153E-4</v>
      </c>
      <c r="AJ81" s="56">
        <f t="shared" si="12"/>
        <v>3.9156241797660543E-2</v>
      </c>
      <c r="AK81" s="56">
        <f t="shared" si="12"/>
        <v>7.7822594496306532E-2</v>
      </c>
      <c r="AL81" s="56">
        <f t="shared" si="12"/>
        <v>0.11542831070643585</v>
      </c>
      <c r="AM81" s="56">
        <f t="shared" si="12"/>
        <v>0.15193590652401054</v>
      </c>
      <c r="AN81" s="56">
        <f t="shared" si="12"/>
        <v>0.18832553951825953</v>
      </c>
      <c r="AO81" s="56">
        <f t="shared" si="12"/>
        <v>0.22457002337457443</v>
      </c>
      <c r="AP81" s="56">
        <f t="shared" si="12"/>
        <v>0.26064694273526789</v>
      </c>
      <c r="AQ81" s="56">
        <f t="shared" si="12"/>
        <v>0.29653531112692932</v>
      </c>
      <c r="AR81" s="56">
        <f t="shared" si="12"/>
        <v>0.33221550674020961</v>
      </c>
      <c r="AS81" s="56">
        <f t="shared" si="12"/>
        <v>0.36767195368981104</v>
      </c>
      <c r="AT81" s="56">
        <f t="shared" si="12"/>
        <v>0.40288209095347643</v>
      </c>
      <c r="AU81" s="56">
        <f t="shared" si="12"/>
        <v>0.43783277317135316</v>
      </c>
      <c r="AV81" s="56">
        <f t="shared" si="12"/>
        <v>0.4725092441913934</v>
      </c>
      <c r="AW81" s="56">
        <f t="shared" si="12"/>
        <v>0.50689539047157173</v>
      </c>
      <c r="AX81" s="56">
        <f t="shared" si="12"/>
        <v>0.53500104882118837</v>
      </c>
      <c r="AY81" s="56">
        <f t="shared" si="12"/>
        <v>0.56540470189750414</v>
      </c>
      <c r="AZ81" s="56">
        <f t="shared" si="12"/>
        <v>0.59758983699140178</v>
      </c>
      <c r="BA81" s="56">
        <f t="shared" si="12"/>
        <v>0.62792283095665513</v>
      </c>
      <c r="BB81" s="56">
        <f t="shared" si="12"/>
        <v>0.65650269483360735</v>
      </c>
      <c r="BC81" s="56">
        <f t="shared" si="12"/>
        <v>0.68342370667136776</v>
      </c>
      <c r="BD81" s="56">
        <f t="shared" si="12"/>
        <v>0.70877561887039942</v>
      </c>
    </row>
    <row r="82" spans="1:56" x14ac:dyDescent="0.3">
      <c r="A82" s="74"/>
      <c r="B82" s="14"/>
    </row>
    <row r="83" spans="1:56" x14ac:dyDescent="0.3">
      <c r="A83" s="74"/>
    </row>
    <row r="84" spans="1:56" x14ac:dyDescent="0.3">
      <c r="A84" s="116"/>
      <c r="B84" s="123" t="s">
        <v>214</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318</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204" t="s">
        <v>297</v>
      </c>
      <c r="B86" s="4" t="s">
        <v>209</v>
      </c>
      <c r="D86" s="4" t="s">
        <v>86</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04"/>
      <c r="B87" s="4" t="s">
        <v>210</v>
      </c>
      <c r="D87" s="4" t="s">
        <v>88</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4"/>
      <c r="B88" s="4" t="s">
        <v>211</v>
      </c>
      <c r="D88" s="4" t="s">
        <v>206</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04"/>
      <c r="B89" s="4" t="s">
        <v>212</v>
      </c>
      <c r="D89" s="4" t="s">
        <v>87</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60" x14ac:dyDescent="0.3">
      <c r="A90" s="204"/>
      <c r="B90" s="163" t="s">
        <v>328</v>
      </c>
      <c r="C90" s="164" t="s">
        <v>409</v>
      </c>
      <c r="D90" s="163" t="s">
        <v>88</v>
      </c>
      <c r="E90" s="165"/>
      <c r="F90" s="165">
        <f>'Option 1'!F90</f>
        <v>208.29436771325007</v>
      </c>
      <c r="G90" s="165">
        <f>'Option 1'!G90</f>
        <v>404.22333465600013</v>
      </c>
      <c r="H90" s="165">
        <f>'Option 1'!H90</f>
        <v>391.85793388550013</v>
      </c>
      <c r="I90" s="165">
        <f>'Option 1'!I90</f>
        <v>379.49253311500013</v>
      </c>
      <c r="J90" s="165">
        <f>'Option 1'!J90</f>
        <v>367.12713234450013</v>
      </c>
      <c r="K90" s="165">
        <f>'Option 1'!K90</f>
        <v>354.76173157400012</v>
      </c>
      <c r="L90" s="165">
        <f>'Option 1'!L90</f>
        <v>342.39633080350012</v>
      </c>
      <c r="M90" s="165">
        <f>'Option 1'!M90</f>
        <v>330.03093003300012</v>
      </c>
      <c r="N90" s="165">
        <f>'Option 1'!N90</f>
        <v>317.66552926250017</v>
      </c>
      <c r="O90" s="165">
        <f>'Option 1'!O90</f>
        <v>305.30012849200017</v>
      </c>
      <c r="P90" s="165">
        <f>'Option 1'!P90</f>
        <v>292.93472772150017</v>
      </c>
      <c r="Q90" s="165">
        <f>'Option 1'!Q90</f>
        <v>280.56932695100016</v>
      </c>
      <c r="R90" s="165">
        <f>'Option 1'!R90</f>
        <v>268.20392618050016</v>
      </c>
      <c r="S90" s="165">
        <f>'Option 1'!S90</f>
        <v>255.83852541000016</v>
      </c>
      <c r="T90" s="165">
        <f>'Option 1'!T90</f>
        <v>243.47312463950016</v>
      </c>
      <c r="U90" s="165">
        <f>'Option 1'!U90</f>
        <v>231.10772386900018</v>
      </c>
      <c r="V90" s="165">
        <f>'Option 1'!V90</f>
        <v>218.74232309850018</v>
      </c>
      <c r="W90" s="165">
        <f>'Option 1'!W90</f>
        <v>206.37692232800021</v>
      </c>
      <c r="X90" s="165">
        <f>'Option 1'!X90</f>
        <v>194.0115215575002</v>
      </c>
      <c r="Y90" s="165">
        <f>'Option 1'!Y90</f>
        <v>181.6461207870002</v>
      </c>
      <c r="Z90" s="165">
        <f>'Option 1'!Z90</f>
        <v>169.28072001650023</v>
      </c>
      <c r="AA90" s="165">
        <f>'Option 1'!AA90</f>
        <v>156.91531924600022</v>
      </c>
      <c r="AB90" s="165">
        <f>'Option 1'!AB90</f>
        <v>144.54991847550022</v>
      </c>
      <c r="AC90" s="165">
        <f>'Option 1'!AC90</f>
        <v>132.18451770500022</v>
      </c>
      <c r="AD90" s="165">
        <f>'Option 1'!AD90</f>
        <v>119.81911693450023</v>
      </c>
      <c r="AE90" s="165">
        <f>'Option 1'!AE90</f>
        <v>107.45371616400024</v>
      </c>
      <c r="AF90" s="165">
        <f>'Option 1'!AF90</f>
        <v>95.088315393500224</v>
      </c>
      <c r="AG90" s="165">
        <f>'Option 1'!AG90</f>
        <v>82.722914623000221</v>
      </c>
      <c r="AH90" s="165">
        <f>'Option 1'!AH90</f>
        <v>70.357513852500219</v>
      </c>
      <c r="AI90" s="165">
        <f>'Option 1'!AI90</f>
        <v>57.992113082000202</v>
      </c>
      <c r="AJ90" s="165">
        <f>'Option 1'!AJ90</f>
        <v>45.626712311500206</v>
      </c>
      <c r="AK90" s="165">
        <f>'Option 1'!AK90</f>
        <v>33.261311541000204</v>
      </c>
      <c r="AL90" s="165">
        <f>'Option 1'!AL90</f>
        <v>20.895910770500208</v>
      </c>
      <c r="AM90" s="165">
        <f>'Option 1'!AM90</f>
        <v>8.5305100000000014</v>
      </c>
      <c r="AN90" s="165">
        <f>'Option 1'!AN90</f>
        <v>8.5305100000000014</v>
      </c>
      <c r="AO90" s="165">
        <f>'Option 1'!AO90</f>
        <v>8.5305100000000014</v>
      </c>
      <c r="AP90" s="165">
        <f>'Option 1'!AP90</f>
        <v>8.5305100000000014</v>
      </c>
      <c r="AQ90" s="165">
        <f>'Option 1'!AQ90</f>
        <v>8.5305100000000014</v>
      </c>
      <c r="AR90" s="165">
        <f>'Option 1'!AR90</f>
        <v>8.5305100000000014</v>
      </c>
      <c r="AS90" s="165">
        <f>'Option 1'!AS90</f>
        <v>8.5305100000000014</v>
      </c>
      <c r="AT90" s="165">
        <f>'Option 1'!AT90</f>
        <v>8.5305100000000014</v>
      </c>
      <c r="AU90" s="165">
        <f>'Option 1'!AU90</f>
        <v>8.5305100000000014</v>
      </c>
      <c r="AV90" s="165">
        <f>'Option 1'!AV90</f>
        <v>8.5305100000000014</v>
      </c>
      <c r="AW90" s="165">
        <f>'Option 1'!AW90</f>
        <v>8.5305100000000014</v>
      </c>
      <c r="AX90" s="165"/>
      <c r="AY90" s="165"/>
      <c r="AZ90" s="165"/>
      <c r="BA90" s="165"/>
      <c r="BB90" s="165"/>
      <c r="BC90" s="165"/>
      <c r="BD90" s="165"/>
    </row>
    <row r="91" spans="1:56" ht="16.5" x14ac:dyDescent="0.3">
      <c r="A91" s="204"/>
      <c r="B91" s="4" t="s">
        <v>329</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4"/>
      <c r="B92" s="4" t="s">
        <v>330</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4"/>
      <c r="B93" s="4" t="s">
        <v>213</v>
      </c>
      <c r="D93" s="4" t="s">
        <v>89</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331</v>
      </c>
    </row>
    <row r="97" spans="1:3" x14ac:dyDescent="0.3">
      <c r="B97" s="69" t="s">
        <v>152</v>
      </c>
    </row>
    <row r="98" spans="1:3" x14ac:dyDescent="0.3">
      <c r="B98" s="4" t="s">
        <v>315</v>
      </c>
    </row>
    <row r="99" spans="1:3" x14ac:dyDescent="0.3">
      <c r="B99" s="4" t="s">
        <v>333</v>
      </c>
    </row>
    <row r="100" spans="1:3" ht="16.5" x14ac:dyDescent="0.3">
      <c r="A100" s="85">
        <v>2</v>
      </c>
      <c r="B100" s="69" t="s">
        <v>151</v>
      </c>
    </row>
    <row r="105" spans="1:3" x14ac:dyDescent="0.3">
      <c r="C105" s="36"/>
    </row>
    <row r="170" spans="2:2" x14ac:dyDescent="0.3">
      <c r="B170" s="4" t="s">
        <v>195</v>
      </c>
    </row>
    <row r="171" spans="2:2" x14ac:dyDescent="0.3">
      <c r="B171" s="4" t="s">
        <v>194</v>
      </c>
    </row>
    <row r="172" spans="2:2" x14ac:dyDescent="0.3">
      <c r="B172" s="4" t="s">
        <v>316</v>
      </c>
    </row>
    <row r="173" spans="2:2" x14ac:dyDescent="0.3">
      <c r="B173" s="4" t="s">
        <v>155</v>
      </c>
    </row>
    <row r="174" spans="2:2" x14ac:dyDescent="0.3">
      <c r="B174" s="4" t="s">
        <v>156</v>
      </c>
    </row>
    <row r="175" spans="2:2" x14ac:dyDescent="0.3">
      <c r="B175" s="4" t="s">
        <v>157</v>
      </c>
    </row>
    <row r="176" spans="2:2" x14ac:dyDescent="0.3">
      <c r="B176" s="4" t="s">
        <v>158</v>
      </c>
    </row>
    <row r="177" spans="2:2" x14ac:dyDescent="0.3">
      <c r="B177" s="4" t="s">
        <v>159</v>
      </c>
    </row>
    <row r="178" spans="2:2" x14ac:dyDescent="0.3">
      <c r="B178" s="4" t="s">
        <v>160</v>
      </c>
    </row>
    <row r="179" spans="2:2" x14ac:dyDescent="0.3">
      <c r="B179" s="4" t="s">
        <v>161</v>
      </c>
    </row>
    <row r="180" spans="2:2" x14ac:dyDescent="0.3">
      <c r="B180" s="4" t="s">
        <v>162</v>
      </c>
    </row>
    <row r="181" spans="2:2" x14ac:dyDescent="0.3">
      <c r="B181" s="4" t="s">
        <v>163</v>
      </c>
    </row>
    <row r="182" spans="2:2" x14ac:dyDescent="0.3">
      <c r="B182" s="4" t="s">
        <v>196</v>
      </c>
    </row>
    <row r="183" spans="2:2" x14ac:dyDescent="0.3">
      <c r="B183" s="4" t="s">
        <v>164</v>
      </c>
    </row>
    <row r="184" spans="2:2" x14ac:dyDescent="0.3">
      <c r="B184" s="4" t="s">
        <v>165</v>
      </c>
    </row>
    <row r="185" spans="2:2" x14ac:dyDescent="0.3">
      <c r="B185" s="4" t="s">
        <v>166</v>
      </c>
    </row>
    <row r="186" spans="2:2" x14ac:dyDescent="0.3">
      <c r="B186" s="4" t="s">
        <v>167</v>
      </c>
    </row>
    <row r="187" spans="2:2" x14ac:dyDescent="0.3">
      <c r="B187" s="4" t="s">
        <v>168</v>
      </c>
    </row>
    <row r="188" spans="2:2" x14ac:dyDescent="0.3">
      <c r="B188" s="4" t="s">
        <v>169</v>
      </c>
    </row>
    <row r="189" spans="2:2" x14ac:dyDescent="0.3">
      <c r="B189" s="4" t="s">
        <v>170</v>
      </c>
    </row>
    <row r="190" spans="2:2" x14ac:dyDescent="0.3">
      <c r="B190" s="4" t="s">
        <v>171</v>
      </c>
    </row>
    <row r="191" spans="2:2" x14ac:dyDescent="0.3">
      <c r="B191" s="4" t="s">
        <v>172</v>
      </c>
    </row>
    <row r="192" spans="2:2" x14ac:dyDescent="0.3">
      <c r="B192" s="4" t="s">
        <v>197</v>
      </c>
    </row>
    <row r="193" spans="2:2" x14ac:dyDescent="0.3">
      <c r="B193" s="4" t="s">
        <v>198</v>
      </c>
    </row>
    <row r="194" spans="2:2" x14ac:dyDescent="0.3">
      <c r="B194" s="4" t="s">
        <v>173</v>
      </c>
    </row>
    <row r="195" spans="2:2" x14ac:dyDescent="0.3">
      <c r="B195" s="4" t="s">
        <v>174</v>
      </c>
    </row>
    <row r="196" spans="2:2" x14ac:dyDescent="0.3">
      <c r="B196" s="4" t="s">
        <v>175</v>
      </c>
    </row>
    <row r="197" spans="2:2" x14ac:dyDescent="0.3">
      <c r="B197" s="4" t="s">
        <v>176</v>
      </c>
    </row>
    <row r="198" spans="2:2" x14ac:dyDescent="0.3">
      <c r="B198" s="4" t="s">
        <v>177</v>
      </c>
    </row>
    <row r="199" spans="2:2" x14ac:dyDescent="0.3">
      <c r="B199" s="4" t="s">
        <v>178</v>
      </c>
    </row>
    <row r="200" spans="2:2" x14ac:dyDescent="0.3">
      <c r="B200" s="4" t="s">
        <v>179</v>
      </c>
    </row>
    <row r="201" spans="2:2" x14ac:dyDescent="0.3">
      <c r="B201" s="4" t="s">
        <v>180</v>
      </c>
    </row>
    <row r="202" spans="2:2" x14ac:dyDescent="0.3">
      <c r="B202" s="4" t="s">
        <v>181</v>
      </c>
    </row>
    <row r="203" spans="2:2" x14ac:dyDescent="0.3">
      <c r="B203" s="4" t="s">
        <v>182</v>
      </c>
    </row>
    <row r="204" spans="2:2" x14ac:dyDescent="0.3">
      <c r="B204" s="4" t="s">
        <v>183</v>
      </c>
    </row>
    <row r="205" spans="2:2" x14ac:dyDescent="0.3">
      <c r="B205" s="4" t="s">
        <v>184</v>
      </c>
    </row>
    <row r="206" spans="2:2" x14ac:dyDescent="0.3">
      <c r="B206" s="4" t="s">
        <v>185</v>
      </c>
    </row>
    <row r="207" spans="2:2" x14ac:dyDescent="0.3">
      <c r="B207" s="4" t="s">
        <v>186</v>
      </c>
    </row>
    <row r="208" spans="2:2" x14ac:dyDescent="0.3">
      <c r="B208" s="4" t="s">
        <v>187</v>
      </c>
    </row>
    <row r="209" spans="2:2" x14ac:dyDescent="0.3">
      <c r="B209" s="4" t="s">
        <v>188</v>
      </c>
    </row>
    <row r="210" spans="2:2" x14ac:dyDescent="0.3">
      <c r="B210" s="4" t="s">
        <v>189</v>
      </c>
    </row>
    <row r="211" spans="2:2" x14ac:dyDescent="0.3">
      <c r="B211" s="4" t="s">
        <v>190</v>
      </c>
    </row>
    <row r="212" spans="2:2" x14ac:dyDescent="0.3">
      <c r="B212" s="4" t="s">
        <v>191</v>
      </c>
    </row>
    <row r="213" spans="2:2" x14ac:dyDescent="0.3">
      <c r="B213" s="4" t="s">
        <v>192</v>
      </c>
    </row>
    <row r="214" spans="2:2" x14ac:dyDescent="0.3">
      <c r="B214" s="4" t="s">
        <v>193</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96</v>
      </c>
    </row>
    <row r="6" spans="2:3" x14ac:dyDescent="0.3">
      <c r="B6" s="95" t="s">
        <v>217</v>
      </c>
      <c r="C6" s="31" t="s">
        <v>218</v>
      </c>
    </row>
    <row r="7" spans="2:3" ht="56.25" customHeight="1" x14ac:dyDescent="0.3">
      <c r="B7" s="96" t="s">
        <v>301</v>
      </c>
      <c r="C7" s="31" t="s">
        <v>335</v>
      </c>
    </row>
    <row r="8" spans="2:3" x14ac:dyDescent="0.3">
      <c r="B8" s="97" t="s">
        <v>302</v>
      </c>
      <c r="C8" s="31" t="s">
        <v>303</v>
      </c>
    </row>
    <row r="9" spans="2:3" ht="30" x14ac:dyDescent="0.3">
      <c r="B9" s="96" t="s">
        <v>224</v>
      </c>
      <c r="C9" s="31" t="s">
        <v>334</v>
      </c>
    </row>
    <row r="10" spans="2:3" x14ac:dyDescent="0.3">
      <c r="B10" s="97" t="s">
        <v>215</v>
      </c>
      <c r="C10" s="31" t="s">
        <v>216</v>
      </c>
    </row>
    <row r="12" spans="2:3" x14ac:dyDescent="0.3">
      <c r="B12" s="25" t="s">
        <v>24</v>
      </c>
    </row>
    <row r="13" spans="2:3" x14ac:dyDescent="0.3">
      <c r="B13" s="92" t="s">
        <v>25</v>
      </c>
    </row>
    <row r="14" spans="2:3" x14ac:dyDescent="0.3">
      <c r="B14" s="93" t="s">
        <v>217</v>
      </c>
    </row>
    <row r="15" spans="2:3" x14ac:dyDescent="0.3">
      <c r="B15" s="87" t="s">
        <v>223</v>
      </c>
    </row>
    <row r="16" spans="2:3" x14ac:dyDescent="0.3">
      <c r="B16" s="94" t="s">
        <v>219</v>
      </c>
    </row>
    <row r="17" spans="2:4" x14ac:dyDescent="0.3">
      <c r="B17" s="25"/>
    </row>
    <row r="18" spans="2:4" x14ac:dyDescent="0.3">
      <c r="B18" s="2" t="s">
        <v>65</v>
      </c>
    </row>
    <row r="19" spans="2:4" ht="19.5" customHeight="1" x14ac:dyDescent="0.3">
      <c r="B19" s="2" t="s">
        <v>220</v>
      </c>
    </row>
    <row r="20" spans="2:4" x14ac:dyDescent="0.3">
      <c r="B20" s="90" t="s">
        <v>225</v>
      </c>
    </row>
    <row r="21" spans="2:4" x14ac:dyDescent="0.3">
      <c r="B21" s="90" t="s">
        <v>226</v>
      </c>
    </row>
    <row r="22" spans="2:4" ht="25.5" customHeight="1" x14ac:dyDescent="0.3">
      <c r="B22" s="89" t="s">
        <v>98</v>
      </c>
    </row>
    <row r="23" spans="2:4" ht="10.5" customHeight="1" x14ac:dyDescent="0.3"/>
    <row r="24" spans="2:4" ht="24.75" customHeight="1" x14ac:dyDescent="0.3">
      <c r="B24" s="90" t="s">
        <v>221</v>
      </c>
      <c r="C24" s="90"/>
      <c r="D24" s="90"/>
    </row>
    <row r="25" spans="2:4" ht="26.25" customHeight="1" x14ac:dyDescent="0.3">
      <c r="B25" s="90" t="s">
        <v>313</v>
      </c>
      <c r="C25" s="90"/>
      <c r="D25" s="90"/>
    </row>
    <row r="26" spans="2:4" ht="32.25" customHeight="1" x14ac:dyDescent="0.3">
      <c r="B26" s="168" t="s">
        <v>222</v>
      </c>
      <c r="C26" s="168"/>
      <c r="D26" s="168"/>
    </row>
    <row r="28" spans="2:4" x14ac:dyDescent="0.3">
      <c r="B28" s="2" t="s">
        <v>97</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E29" sqref="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81" t="s">
        <v>429</v>
      </c>
      <c r="C2" s="182"/>
      <c r="D2" s="182"/>
      <c r="E2" s="182"/>
      <c r="F2" s="183"/>
      <c r="Z2" s="26" t="s">
        <v>80</v>
      </c>
    </row>
    <row r="3" spans="2:26" ht="114" customHeight="1" x14ac:dyDescent="0.3">
      <c r="B3" s="184"/>
      <c r="C3" s="185"/>
      <c r="D3" s="185"/>
      <c r="E3" s="185"/>
      <c r="F3" s="186"/>
    </row>
    <row r="4" spans="2:26" ht="18" customHeight="1" x14ac:dyDescent="0.3">
      <c r="B4" s="25" t="s">
        <v>79</v>
      </c>
      <c r="C4" s="27"/>
      <c r="D4" s="27"/>
      <c r="E4" s="27"/>
      <c r="F4" s="27"/>
    </row>
    <row r="5" spans="2:26" ht="24.75" customHeight="1" x14ac:dyDescent="0.3">
      <c r="B5" s="176"/>
      <c r="C5" s="177"/>
      <c r="D5" s="177"/>
      <c r="E5" s="177"/>
      <c r="F5" s="178"/>
    </row>
    <row r="6" spans="2:26" ht="13.5" customHeight="1" x14ac:dyDescent="0.3">
      <c r="B6" s="27"/>
      <c r="C6" s="27"/>
      <c r="D6" s="27"/>
      <c r="E6" s="27"/>
      <c r="F6" s="27"/>
    </row>
    <row r="7" spans="2:26" x14ac:dyDescent="0.3">
      <c r="B7" s="25" t="s">
        <v>50</v>
      </c>
    </row>
    <row r="8" spans="2:26" x14ac:dyDescent="0.3">
      <c r="B8" s="192" t="s">
        <v>27</v>
      </c>
      <c r="C8" s="193"/>
      <c r="D8" s="187" t="s">
        <v>30</v>
      </c>
      <c r="E8" s="187"/>
      <c r="F8" s="187"/>
    </row>
    <row r="9" spans="2:26" ht="48" customHeight="1" x14ac:dyDescent="0.3">
      <c r="B9" s="194" t="s">
        <v>338</v>
      </c>
      <c r="C9" s="195"/>
      <c r="D9" s="188" t="s">
        <v>421</v>
      </c>
      <c r="E9" s="188"/>
      <c r="F9" s="188"/>
    </row>
    <row r="10" spans="2:26" ht="47.25" customHeight="1" x14ac:dyDescent="0.3">
      <c r="B10" s="194" t="s">
        <v>224</v>
      </c>
      <c r="C10" s="195"/>
      <c r="D10" s="188" t="s">
        <v>430</v>
      </c>
      <c r="E10" s="188"/>
      <c r="F10" s="188"/>
    </row>
    <row r="11" spans="2:26" ht="22.5" customHeight="1" x14ac:dyDescent="0.3">
      <c r="B11" s="179" t="s">
        <v>415</v>
      </c>
      <c r="C11" s="180"/>
      <c r="D11" s="189" t="s">
        <v>413</v>
      </c>
      <c r="E11" s="190"/>
      <c r="F11" s="191"/>
    </row>
    <row r="12" spans="2:26" ht="22.5" customHeight="1" x14ac:dyDescent="0.3">
      <c r="B12" s="179" t="s">
        <v>416</v>
      </c>
      <c r="C12" s="180"/>
      <c r="D12" s="189" t="s">
        <v>414</v>
      </c>
      <c r="E12" s="190"/>
      <c r="F12" s="191"/>
    </row>
    <row r="13" spans="2:26" ht="22.5" customHeight="1" x14ac:dyDescent="0.3">
      <c r="B13" s="174"/>
      <c r="C13" s="175"/>
      <c r="D13" s="176"/>
      <c r="E13" s="177"/>
      <c r="F13" s="178"/>
    </row>
    <row r="14" spans="2:26" ht="22.5" customHeight="1" x14ac:dyDescent="0.3">
      <c r="B14" s="174"/>
      <c r="C14" s="175"/>
      <c r="D14" s="176"/>
      <c r="E14" s="177"/>
      <c r="F14" s="178"/>
    </row>
    <row r="15" spans="2:26" ht="22.5" customHeight="1" x14ac:dyDescent="0.3">
      <c r="B15" s="174"/>
      <c r="C15" s="175"/>
      <c r="D15" s="176"/>
      <c r="E15" s="177"/>
      <c r="F15" s="178"/>
    </row>
    <row r="16" spans="2:26" ht="22.5" customHeight="1" x14ac:dyDescent="0.3">
      <c r="B16" s="174"/>
      <c r="C16" s="175"/>
      <c r="D16" s="176"/>
      <c r="E16" s="177"/>
      <c r="F16" s="178"/>
    </row>
    <row r="17" spans="2:11" ht="22.5" customHeight="1" x14ac:dyDescent="0.3">
      <c r="B17" s="174"/>
      <c r="C17" s="175"/>
      <c r="D17" s="176"/>
      <c r="E17" s="177"/>
      <c r="F17" s="178"/>
    </row>
    <row r="18" spans="2:11" ht="22.5" customHeight="1" x14ac:dyDescent="0.3">
      <c r="B18" s="174"/>
      <c r="C18" s="175"/>
      <c r="D18" s="176"/>
      <c r="E18" s="177"/>
      <c r="F18" s="178"/>
    </row>
    <row r="19" spans="2:11" ht="22.5" customHeight="1" x14ac:dyDescent="0.3">
      <c r="B19" s="174"/>
      <c r="C19" s="175"/>
      <c r="D19" s="176"/>
      <c r="E19" s="177"/>
      <c r="F19" s="178"/>
    </row>
    <row r="20" spans="2:11" ht="22.5" customHeight="1" x14ac:dyDescent="0.3">
      <c r="B20" s="174"/>
      <c r="C20" s="175"/>
      <c r="D20" s="176"/>
      <c r="E20" s="177"/>
      <c r="F20" s="178"/>
    </row>
    <row r="21" spans="2:11" ht="22.5" customHeight="1" x14ac:dyDescent="0.3">
      <c r="B21" s="174"/>
      <c r="C21" s="175"/>
      <c r="D21" s="176"/>
      <c r="E21" s="177"/>
      <c r="F21" s="178"/>
    </row>
    <row r="22" spans="2:11" ht="22.5" customHeight="1" x14ac:dyDescent="0.3">
      <c r="B22" s="174"/>
      <c r="C22" s="175"/>
      <c r="D22" s="176"/>
      <c r="E22" s="177"/>
      <c r="F22" s="178"/>
    </row>
    <row r="23" spans="2:11" ht="22.5" customHeight="1" x14ac:dyDescent="0.3">
      <c r="B23" s="174"/>
      <c r="C23" s="175"/>
      <c r="D23" s="176"/>
      <c r="E23" s="177"/>
      <c r="F23" s="178"/>
    </row>
    <row r="24" spans="2:11" ht="12.75" customHeight="1" x14ac:dyDescent="0.3">
      <c r="B24" s="28"/>
      <c r="C24" s="28"/>
      <c r="D24" s="29"/>
      <c r="E24" s="29"/>
      <c r="F24" s="29"/>
    </row>
    <row r="25" spans="2:11" x14ac:dyDescent="0.3">
      <c r="B25" s="25" t="s">
        <v>51</v>
      </c>
    </row>
    <row r="26" spans="2:11" ht="38.25" customHeight="1" x14ac:dyDescent="0.3">
      <c r="B26" s="170" t="s">
        <v>48</v>
      </c>
      <c r="C26" s="172" t="s">
        <v>27</v>
      </c>
      <c r="D26" s="172" t="s">
        <v>28</v>
      </c>
      <c r="E26" s="172" t="s">
        <v>30</v>
      </c>
      <c r="F26" s="170" t="s">
        <v>31</v>
      </c>
      <c r="G26" s="169" t="s">
        <v>100</v>
      </c>
      <c r="H26" s="169"/>
      <c r="I26" s="169"/>
      <c r="J26" s="169"/>
      <c r="K26" s="169"/>
    </row>
    <row r="27" spans="2:11" ht="30" x14ac:dyDescent="0.3">
      <c r="B27" s="171"/>
      <c r="C27" s="173"/>
      <c r="D27" s="173"/>
      <c r="E27" s="173"/>
      <c r="F27" s="171"/>
      <c r="G27" s="64" t="s">
        <v>101</v>
      </c>
      <c r="H27" s="64" t="s">
        <v>102</v>
      </c>
      <c r="I27" s="64" t="s">
        <v>103</v>
      </c>
      <c r="J27" s="64" t="s">
        <v>104</v>
      </c>
      <c r="K27" s="167" t="s">
        <v>428</v>
      </c>
    </row>
    <row r="28" spans="2:11" ht="27.75" customHeight="1" x14ac:dyDescent="0.3">
      <c r="B28" s="30" t="s">
        <v>337</v>
      </c>
      <c r="C28" s="31" t="str">
        <f>D9</f>
        <v>Replace lighting systems that reach the end of their physical life during ED1 with the nearest modern equivalent type</v>
      </c>
      <c r="D28" s="30" t="s">
        <v>29</v>
      </c>
      <c r="E28" s="31"/>
      <c r="F28" s="30"/>
      <c r="G28" s="65"/>
      <c r="H28" s="65"/>
      <c r="I28" s="65"/>
      <c r="J28" s="65"/>
      <c r="K28" s="30"/>
    </row>
    <row r="29" spans="2:11" ht="96" customHeight="1" x14ac:dyDescent="0.3">
      <c r="B29" s="30">
        <v>1</v>
      </c>
      <c r="C29" s="31" t="str">
        <f>D10</f>
        <v>Systematically replace lighting systems that will reach the end of their physical life during ED1 with low energy systems.  Complete the replacement programme during the first two years of ED1</v>
      </c>
      <c r="D29" s="30" t="s">
        <v>80</v>
      </c>
      <c r="E29" s="31" t="s">
        <v>431</v>
      </c>
      <c r="F29" s="30"/>
      <c r="G29" s="65">
        <f>'Option 1'!$C$4</f>
        <v>-0.33793814814996953</v>
      </c>
      <c r="H29" s="65">
        <f>'Option 1'!$C$5</f>
        <v>-6.0871730728049023E-2</v>
      </c>
      <c r="I29" s="65">
        <f>'Option 1'!$C$6</f>
        <v>0.25483052667360628</v>
      </c>
      <c r="J29" s="65">
        <f>'Option 1'!$C$7</f>
        <v>0.74450156890561348</v>
      </c>
      <c r="K29" s="65">
        <v>-0.45</v>
      </c>
    </row>
    <row r="30" spans="2:11" ht="27.75" customHeight="1" x14ac:dyDescent="0.3">
      <c r="B30" s="30" t="s">
        <v>417</v>
      </c>
      <c r="C30" s="31" t="str">
        <f t="shared" ref="C30:C31" si="0">D11</f>
        <v>Same as Option 1, but with a cost increase of 5%</v>
      </c>
      <c r="D30" s="30"/>
      <c r="E30" s="31"/>
      <c r="F30" s="30"/>
      <c r="G30" s="65">
        <f>'Option 1(i)'!$C$4</f>
        <v>-0.41746490270976422</v>
      </c>
      <c r="H30" s="65">
        <f>'Option 1(i)'!$C$5</f>
        <v>-0.15752837817167933</v>
      </c>
      <c r="I30" s="65">
        <f>'Option 1(i)'!$C$6</f>
        <v>0.14699338423563321</v>
      </c>
      <c r="J30" s="65">
        <f>'Option 1(i)'!$C$7</f>
        <v>0.62569847968859238</v>
      </c>
      <c r="K30" s="65">
        <v>-0.51</v>
      </c>
    </row>
    <row r="31" spans="2:11" ht="27.75" customHeight="1" x14ac:dyDescent="0.3">
      <c r="B31" s="30" t="s">
        <v>418</v>
      </c>
      <c r="C31" s="31" t="str">
        <f t="shared" si="0"/>
        <v>Same as Option 1, but with a cost increase of 10%</v>
      </c>
      <c r="D31" s="30"/>
      <c r="E31" s="31"/>
      <c r="F31" s="30"/>
      <c r="G31" s="65">
        <f>'Option 1(ii)'!$C$4</f>
        <v>-0.4969916572695588</v>
      </c>
      <c r="H31" s="65">
        <f>'Option 1(ii)'!$C$5</f>
        <v>-0.25418502561530937</v>
      </c>
      <c r="I31" s="65">
        <f>'Option 1(ii)'!$C$6</f>
        <v>3.9156241797660543E-2</v>
      </c>
      <c r="J31" s="65">
        <f>'Option 1(ii)'!$C$7</f>
        <v>0.50689539047157173</v>
      </c>
      <c r="K31" s="65">
        <v>-0.56999999999999995</v>
      </c>
    </row>
    <row r="32" spans="2:11" ht="27.75" customHeight="1" x14ac:dyDescent="0.3">
      <c r="B32" s="30">
        <v>4</v>
      </c>
      <c r="C32" s="31"/>
      <c r="D32" s="30"/>
      <c r="E32" s="31"/>
      <c r="F32" s="30"/>
      <c r="G32" s="65"/>
      <c r="H32" s="65"/>
      <c r="I32" s="65"/>
      <c r="J32" s="65"/>
      <c r="K32" s="30"/>
    </row>
    <row r="37" spans="2:2" x14ac:dyDescent="0.3">
      <c r="B37" s="2" t="s">
        <v>105</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5" priority="6">
      <formula>$D28="Adopted"</formula>
    </cfRule>
  </conditionalFormatting>
  <conditionalFormatting sqref="B29:C29 E29:J29 C30:C31 G30:J31">
    <cfRule type="expression" dxfId="4" priority="5">
      <formula>$D29="Adopted"</formula>
    </cfRule>
  </conditionalFormatting>
  <conditionalFormatting sqref="B30 D29 D31:D32 D30:F30">
    <cfRule type="expression" dxfId="3" priority="4">
      <formula>$D29="Adopted"</formula>
    </cfRule>
  </conditionalFormatting>
  <conditionalFormatting sqref="B31 E31:F31">
    <cfRule type="expression" dxfId="2" priority="3">
      <formula>$D31="Adopted"</formula>
    </cfRule>
  </conditionalFormatting>
  <conditionalFormatting sqref="B32:C32 E32:K32">
    <cfRule type="expression" dxfId="1" priority="2">
      <formula>$D32="Adopted"</formula>
    </cfRule>
  </conditionalFormatting>
  <conditionalFormatting sqref="K29:K31">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7" sqref="F27"/>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84</v>
      </c>
      <c r="C1" s="21"/>
      <c r="D1" s="21"/>
      <c r="E1" s="21"/>
      <c r="F1" s="32" t="s">
        <v>85</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294</v>
      </c>
      <c r="E3" s="21"/>
      <c r="F3" s="76"/>
      <c r="G3" s="128" t="s">
        <v>306</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310</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311</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202</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205</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203</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307</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308</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204</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309</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96" t="s">
        <v>74</v>
      </c>
      <c r="C13" s="197"/>
      <c r="D13" s="127" t="s">
        <v>325</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98"/>
      <c r="C14" s="199"/>
      <c r="D14" s="42" t="s">
        <v>106</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200" t="s">
        <v>326</v>
      </c>
      <c r="C15" s="41" t="s">
        <v>319</v>
      </c>
      <c r="D15" s="126">
        <v>1.3408686121386491</v>
      </c>
      <c r="E15" s="21"/>
      <c r="F15" s="69" t="s">
        <v>90</v>
      </c>
      <c r="G15" s="38"/>
      <c r="H15" s="38"/>
      <c r="I15" s="75" t="s">
        <v>153</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200"/>
      <c r="C16" s="41" t="s">
        <v>320</v>
      </c>
      <c r="D16" s="126">
        <v>1.3004251926654264</v>
      </c>
      <c r="E16" s="82"/>
      <c r="F16" s="70" t="s">
        <v>154</v>
      </c>
      <c r="G16" s="38"/>
      <c r="H16" s="38"/>
      <c r="I16" s="75" t="s">
        <v>327</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200"/>
      <c r="C17" s="41" t="s">
        <v>321</v>
      </c>
      <c r="D17" s="126">
        <v>1.2670349113192076</v>
      </c>
      <c r="E17" s="82"/>
      <c r="F17" s="69" t="s">
        <v>207</v>
      </c>
      <c r="G17" s="71"/>
      <c r="H17" s="71"/>
      <c r="I17" s="78" t="s">
        <v>201</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200"/>
      <c r="C18" s="41" t="s">
        <v>322</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200"/>
      <c r="C19" s="41" t="s">
        <v>323</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200"/>
      <c r="C20" s="41" t="s">
        <v>324</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200"/>
      <c r="C21" s="41" t="s">
        <v>250</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200"/>
      <c r="C22" s="41" t="s">
        <v>251</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200"/>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200"/>
      <c r="C24" s="41" t="s">
        <v>106</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314</v>
      </c>
    </row>
    <row r="28" spans="1:59" x14ac:dyDescent="0.3">
      <c r="B28" s="20" t="s">
        <v>247</v>
      </c>
      <c r="E28" s="73"/>
    </row>
    <row r="29" spans="1:59" x14ac:dyDescent="0.3">
      <c r="B29" s="20" t="s">
        <v>248</v>
      </c>
    </row>
    <row r="31" spans="1:59" x14ac:dyDescent="0.3">
      <c r="B31" s="20" t="str">
        <f>"Power sector emissions reduce by"&amp;" "&amp;ROUND($D$78,2)&amp;" g/kWh p.a. between now and 2030."</f>
        <v>Power sector emissions reduce by 14.5 g/kWh p.a. between now and 2030.</v>
      </c>
    </row>
    <row r="32" spans="1:59" x14ac:dyDescent="0.3">
      <c r="B32" s="20" t="s">
        <v>249</v>
      </c>
      <c r="H32" s="72"/>
    </row>
    <row r="33" spans="2:5" ht="47.25" customHeight="1" x14ac:dyDescent="0.3">
      <c r="D33" s="107" t="s">
        <v>290</v>
      </c>
    </row>
    <row r="34" spans="2:5" x14ac:dyDescent="0.3">
      <c r="B34" s="112" t="s">
        <v>244</v>
      </c>
      <c r="C34" s="20" t="s">
        <v>250</v>
      </c>
      <c r="D34" s="20">
        <f>0.58982*1000</f>
        <v>589.82000000000005</v>
      </c>
      <c r="E34" s="20" t="s">
        <v>291</v>
      </c>
    </row>
    <row r="35" spans="2:5" x14ac:dyDescent="0.3">
      <c r="B35" s="112" t="s">
        <v>245</v>
      </c>
      <c r="C35" s="20" t="s">
        <v>251</v>
      </c>
      <c r="D35" s="72">
        <f>D34-$D$78</f>
        <v>575.32450000000006</v>
      </c>
    </row>
    <row r="36" spans="2:5" x14ac:dyDescent="0.3">
      <c r="B36" s="112" t="s">
        <v>246</v>
      </c>
      <c r="C36" s="20" t="s">
        <v>73</v>
      </c>
      <c r="D36" s="72">
        <f t="shared" ref="D36:D73" si="2">D35-$D$78</f>
        <v>560.82900000000006</v>
      </c>
    </row>
    <row r="37" spans="2:5" x14ac:dyDescent="0.3">
      <c r="C37" s="20" t="s">
        <v>106</v>
      </c>
      <c r="D37" s="72">
        <f t="shared" si="2"/>
        <v>546.33350000000007</v>
      </c>
    </row>
    <row r="38" spans="2:5" x14ac:dyDescent="0.3">
      <c r="C38" s="20" t="s">
        <v>252</v>
      </c>
      <c r="D38" s="72">
        <f t="shared" si="2"/>
        <v>531.83800000000008</v>
      </c>
    </row>
    <row r="39" spans="2:5" x14ac:dyDescent="0.3">
      <c r="C39" s="20" t="s">
        <v>253</v>
      </c>
      <c r="D39" s="72">
        <f t="shared" si="2"/>
        <v>517.34250000000009</v>
      </c>
    </row>
    <row r="40" spans="2:5" x14ac:dyDescent="0.3">
      <c r="C40" s="20" t="s">
        <v>254</v>
      </c>
      <c r="D40" s="72">
        <f t="shared" si="2"/>
        <v>502.84700000000009</v>
      </c>
    </row>
    <row r="41" spans="2:5" x14ac:dyDescent="0.3">
      <c r="C41" s="20" t="s">
        <v>255</v>
      </c>
      <c r="D41" s="72">
        <f t="shared" si="2"/>
        <v>488.3515000000001</v>
      </c>
    </row>
    <row r="42" spans="2:5" x14ac:dyDescent="0.3">
      <c r="C42" s="20" t="s">
        <v>256</v>
      </c>
      <c r="D42" s="72">
        <f t="shared" si="2"/>
        <v>473.85600000000011</v>
      </c>
    </row>
    <row r="43" spans="2:5" x14ac:dyDescent="0.3">
      <c r="C43" s="20" t="s">
        <v>257</v>
      </c>
      <c r="D43" s="72">
        <f t="shared" si="2"/>
        <v>459.36050000000012</v>
      </c>
    </row>
    <row r="44" spans="2:5" x14ac:dyDescent="0.3">
      <c r="C44" s="20" t="s">
        <v>258</v>
      </c>
      <c r="D44" s="72">
        <f t="shared" si="2"/>
        <v>444.86500000000012</v>
      </c>
    </row>
    <row r="45" spans="2:5" x14ac:dyDescent="0.3">
      <c r="C45" s="20" t="s">
        <v>259</v>
      </c>
      <c r="D45" s="72">
        <f t="shared" si="2"/>
        <v>430.36950000000013</v>
      </c>
    </row>
    <row r="46" spans="2:5" x14ac:dyDescent="0.3">
      <c r="C46" s="20" t="s">
        <v>260</v>
      </c>
      <c r="D46" s="72">
        <f t="shared" si="2"/>
        <v>415.87400000000014</v>
      </c>
    </row>
    <row r="47" spans="2:5" x14ac:dyDescent="0.3">
      <c r="C47" s="20" t="s">
        <v>261</v>
      </c>
      <c r="D47" s="72">
        <f t="shared" si="2"/>
        <v>401.37850000000014</v>
      </c>
    </row>
    <row r="48" spans="2:5" x14ac:dyDescent="0.3">
      <c r="C48" s="20" t="s">
        <v>262</v>
      </c>
      <c r="D48" s="72">
        <f t="shared" si="2"/>
        <v>386.88300000000015</v>
      </c>
    </row>
    <row r="49" spans="3:4" x14ac:dyDescent="0.3">
      <c r="C49" s="20" t="s">
        <v>263</v>
      </c>
      <c r="D49" s="72">
        <f t="shared" si="2"/>
        <v>372.38750000000016</v>
      </c>
    </row>
    <row r="50" spans="3:4" x14ac:dyDescent="0.3">
      <c r="C50" s="20" t="s">
        <v>264</v>
      </c>
      <c r="D50" s="72">
        <f t="shared" si="2"/>
        <v>357.89200000000017</v>
      </c>
    </row>
    <row r="51" spans="3:4" x14ac:dyDescent="0.3">
      <c r="C51" s="20" t="s">
        <v>265</v>
      </c>
      <c r="D51" s="72">
        <f t="shared" si="2"/>
        <v>343.39650000000017</v>
      </c>
    </row>
    <row r="52" spans="3:4" x14ac:dyDescent="0.3">
      <c r="C52" s="20" t="s">
        <v>266</v>
      </c>
      <c r="D52" s="72">
        <f t="shared" si="2"/>
        <v>328.90100000000018</v>
      </c>
    </row>
    <row r="53" spans="3:4" x14ac:dyDescent="0.3">
      <c r="C53" s="20" t="s">
        <v>267</v>
      </c>
      <c r="D53" s="72">
        <f t="shared" si="2"/>
        <v>314.40550000000019</v>
      </c>
    </row>
    <row r="54" spans="3:4" x14ac:dyDescent="0.3">
      <c r="C54" s="20" t="s">
        <v>268</v>
      </c>
      <c r="D54" s="72">
        <f t="shared" si="2"/>
        <v>299.9100000000002</v>
      </c>
    </row>
    <row r="55" spans="3:4" x14ac:dyDescent="0.3">
      <c r="C55" s="20" t="s">
        <v>269</v>
      </c>
      <c r="D55" s="72">
        <f t="shared" si="2"/>
        <v>285.4145000000002</v>
      </c>
    </row>
    <row r="56" spans="3:4" x14ac:dyDescent="0.3">
      <c r="C56" s="20" t="s">
        <v>270</v>
      </c>
      <c r="D56" s="72">
        <f t="shared" si="2"/>
        <v>270.91900000000021</v>
      </c>
    </row>
    <row r="57" spans="3:4" x14ac:dyDescent="0.3">
      <c r="C57" s="20" t="s">
        <v>271</v>
      </c>
      <c r="D57" s="72">
        <f t="shared" si="2"/>
        <v>256.42350000000022</v>
      </c>
    </row>
    <row r="58" spans="3:4" x14ac:dyDescent="0.3">
      <c r="C58" s="20" t="s">
        <v>272</v>
      </c>
      <c r="D58" s="72">
        <f t="shared" si="2"/>
        <v>241.92800000000022</v>
      </c>
    </row>
    <row r="59" spans="3:4" x14ac:dyDescent="0.3">
      <c r="C59" s="20" t="s">
        <v>273</v>
      </c>
      <c r="D59" s="72">
        <f t="shared" si="2"/>
        <v>227.43250000000023</v>
      </c>
    </row>
    <row r="60" spans="3:4" x14ac:dyDescent="0.3">
      <c r="C60" s="20" t="s">
        <v>274</v>
      </c>
      <c r="D60" s="72">
        <f t="shared" si="2"/>
        <v>212.93700000000024</v>
      </c>
    </row>
    <row r="61" spans="3:4" x14ac:dyDescent="0.3">
      <c r="C61" s="20" t="s">
        <v>275</v>
      </c>
      <c r="D61" s="72">
        <f t="shared" si="2"/>
        <v>198.44150000000025</v>
      </c>
    </row>
    <row r="62" spans="3:4" x14ac:dyDescent="0.3">
      <c r="C62" s="20" t="s">
        <v>276</v>
      </c>
      <c r="D62" s="72">
        <f t="shared" si="2"/>
        <v>183.94600000000025</v>
      </c>
    </row>
    <row r="63" spans="3:4" x14ac:dyDescent="0.3">
      <c r="C63" s="20" t="s">
        <v>277</v>
      </c>
      <c r="D63" s="72">
        <f t="shared" si="2"/>
        <v>169.45050000000026</v>
      </c>
    </row>
    <row r="64" spans="3:4" x14ac:dyDescent="0.3">
      <c r="C64" s="20" t="s">
        <v>278</v>
      </c>
      <c r="D64" s="72">
        <f t="shared" si="2"/>
        <v>154.95500000000027</v>
      </c>
    </row>
    <row r="65" spans="3:5" x14ac:dyDescent="0.3">
      <c r="C65" s="20" t="s">
        <v>279</v>
      </c>
      <c r="D65" s="72">
        <f t="shared" si="2"/>
        <v>140.45950000000028</v>
      </c>
    </row>
    <row r="66" spans="3:5" x14ac:dyDescent="0.3">
      <c r="C66" s="20" t="s">
        <v>280</v>
      </c>
      <c r="D66" s="72">
        <f t="shared" si="2"/>
        <v>125.96400000000027</v>
      </c>
    </row>
    <row r="67" spans="3:5" x14ac:dyDescent="0.3">
      <c r="C67" s="20" t="s">
        <v>281</v>
      </c>
      <c r="D67" s="72">
        <f t="shared" si="2"/>
        <v>111.46850000000026</v>
      </c>
    </row>
    <row r="68" spans="3:5" x14ac:dyDescent="0.3">
      <c r="C68" s="20" t="s">
        <v>282</v>
      </c>
      <c r="D68" s="72">
        <f t="shared" si="2"/>
        <v>96.973000000000255</v>
      </c>
    </row>
    <row r="69" spans="3:5" x14ac:dyDescent="0.3">
      <c r="C69" s="20" t="s">
        <v>283</v>
      </c>
      <c r="D69" s="72">
        <f t="shared" si="2"/>
        <v>82.477500000000248</v>
      </c>
    </row>
    <row r="70" spans="3:5" x14ac:dyDescent="0.3">
      <c r="C70" s="20" t="s">
        <v>284</v>
      </c>
      <c r="D70" s="72">
        <f t="shared" si="2"/>
        <v>67.982000000000241</v>
      </c>
    </row>
    <row r="71" spans="3:5" x14ac:dyDescent="0.3">
      <c r="C71" s="20" t="s">
        <v>285</v>
      </c>
      <c r="D71" s="72">
        <f t="shared" si="2"/>
        <v>53.486500000000241</v>
      </c>
    </row>
    <row r="72" spans="3:5" x14ac:dyDescent="0.3">
      <c r="C72" s="20" t="s">
        <v>286</v>
      </c>
      <c r="D72" s="72">
        <f t="shared" si="2"/>
        <v>38.991000000000241</v>
      </c>
    </row>
    <row r="73" spans="3:5" x14ac:dyDescent="0.3">
      <c r="C73" s="20" t="s">
        <v>287</v>
      </c>
      <c r="D73" s="72">
        <f t="shared" si="2"/>
        <v>24.495500000000241</v>
      </c>
    </row>
    <row r="74" spans="3:5" x14ac:dyDescent="0.3">
      <c r="C74" s="20" t="s">
        <v>288</v>
      </c>
      <c r="D74" s="72">
        <v>10</v>
      </c>
    </row>
    <row r="75" spans="3:5" x14ac:dyDescent="0.3">
      <c r="C75" s="20" t="s">
        <v>289</v>
      </c>
      <c r="D75" s="72">
        <f>D73-D78</f>
        <v>10.00000000000024</v>
      </c>
      <c r="E75" s="20" t="s">
        <v>292</v>
      </c>
    </row>
    <row r="78" spans="3:5" x14ac:dyDescent="0.3">
      <c r="D78" s="108">
        <f>(D34-D74)/40</f>
        <v>14.495500000000002</v>
      </c>
      <c r="E78" s="20" t="s">
        <v>293</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G37" sqref="G3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336</v>
      </c>
      <c r="C1" s="3" t="s">
        <v>422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205" t="s">
        <v>11</v>
      </c>
      <c r="B7" s="61" t="s">
        <v>193</v>
      </c>
      <c r="C7" s="60"/>
      <c r="D7" s="61" t="s">
        <v>40</v>
      </c>
      <c r="E7" s="132">
        <f>-('Workings Baseline'!$C$86/1000000)/2</f>
        <v>-0.39168807951266432</v>
      </c>
      <c r="F7" s="132">
        <f>-('Workings Baseline'!$C$86/1000000)/2</f>
        <v>-0.39168807951266432</v>
      </c>
      <c r="G7" s="13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206"/>
      <c r="B8" s="61" t="s">
        <v>195</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206"/>
      <c r="B9" s="61" t="s">
        <v>195</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206"/>
      <c r="B10" s="61" t="s">
        <v>195</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206"/>
      <c r="B11" s="61" t="s">
        <v>195</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207"/>
      <c r="B12" s="124" t="s">
        <v>194</v>
      </c>
      <c r="C12" s="58"/>
      <c r="D12" s="125" t="s">
        <v>40</v>
      </c>
      <c r="E12" s="59">
        <f>SUM(E7:E11)</f>
        <v>-0.39168807951266432</v>
      </c>
      <c r="F12" s="59">
        <f t="shared" ref="F12:AW12" si="0">SUM(F7:F11)</f>
        <v>-0.39168807951266432</v>
      </c>
      <c r="G12" s="59">
        <f t="shared" si="0"/>
        <v>0</v>
      </c>
      <c r="H12" s="59">
        <f t="shared" si="0"/>
        <v>0</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201" t="s">
        <v>305</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202"/>
      <c r="B14" s="9" t="s">
        <v>199</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202"/>
      <c r="B15" s="9" t="s">
        <v>295</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202"/>
      <c r="B16" s="9" t="s">
        <v>296</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202"/>
      <c r="B17" s="4" t="s">
        <v>200</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202"/>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202"/>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202"/>
      <c r="B20" s="4" t="s">
        <v>82</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202"/>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202"/>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202"/>
      <c r="B23" s="9" t="s">
        <v>208</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203"/>
      <c r="B24" s="13" t="s">
        <v>99</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214</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204" t="s">
        <v>304</v>
      </c>
      <c r="B29" s="4" t="s">
        <v>209</v>
      </c>
      <c r="D29" s="4" t="s">
        <v>86</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204"/>
      <c r="B30" s="4" t="s">
        <v>210</v>
      </c>
      <c r="D30" s="4" t="s">
        <v>88</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204"/>
      <c r="B31" s="4" t="s">
        <v>211</v>
      </c>
      <c r="D31" s="4" t="s">
        <v>206</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204"/>
      <c r="B32" s="4" t="s">
        <v>212</v>
      </c>
      <c r="D32" s="4" t="s">
        <v>87</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204"/>
      <c r="B33" s="4" t="s">
        <v>328</v>
      </c>
      <c r="D33" s="4" t="s">
        <v>88</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204"/>
      <c r="B34" s="4" t="s">
        <v>329</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204"/>
      <c r="B35" s="4" t="s">
        <v>330</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204"/>
      <c r="B36" s="4" t="s">
        <v>213</v>
      </c>
      <c r="D36" s="4" t="s">
        <v>89</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331</v>
      </c>
    </row>
    <row r="40" spans="1:56" x14ac:dyDescent="0.3">
      <c r="B40" s="129" t="s">
        <v>152</v>
      </c>
    </row>
    <row r="41" spans="1:56" x14ac:dyDescent="0.3">
      <c r="B41" s="4" t="s">
        <v>315</v>
      </c>
    </row>
    <row r="42" spans="1:56" x14ac:dyDescent="0.3">
      <c r="B42" s="4" t="s">
        <v>332</v>
      </c>
    </row>
    <row r="43" spans="1:56" ht="16.5" x14ac:dyDescent="0.3">
      <c r="A43" s="85">
        <v>2</v>
      </c>
      <c r="B43" s="69" t="s">
        <v>151</v>
      </c>
    </row>
    <row r="48" spans="1:56" x14ac:dyDescent="0.3">
      <c r="C48" s="36"/>
    </row>
    <row r="113" spans="2:2" x14ac:dyDescent="0.3">
      <c r="B113" s="4" t="s">
        <v>195</v>
      </c>
    </row>
    <row r="114" spans="2:2" x14ac:dyDescent="0.3">
      <c r="B114" s="4" t="s">
        <v>194</v>
      </c>
    </row>
    <row r="115" spans="2:2" x14ac:dyDescent="0.3">
      <c r="B115" s="4" t="s">
        <v>316</v>
      </c>
    </row>
    <row r="116" spans="2:2" x14ac:dyDescent="0.3">
      <c r="B116" s="4" t="s">
        <v>155</v>
      </c>
    </row>
    <row r="117" spans="2:2" x14ac:dyDescent="0.3">
      <c r="B117" s="4" t="s">
        <v>156</v>
      </c>
    </row>
    <row r="118" spans="2:2" x14ac:dyDescent="0.3">
      <c r="B118" s="4" t="s">
        <v>157</v>
      </c>
    </row>
    <row r="119" spans="2:2" x14ac:dyDescent="0.3">
      <c r="B119" s="4" t="s">
        <v>158</v>
      </c>
    </row>
    <row r="120" spans="2:2" x14ac:dyDescent="0.3">
      <c r="B120" s="4" t="s">
        <v>159</v>
      </c>
    </row>
    <row r="121" spans="2:2" x14ac:dyDescent="0.3">
      <c r="B121" s="4" t="s">
        <v>160</v>
      </c>
    </row>
    <row r="122" spans="2:2" x14ac:dyDescent="0.3">
      <c r="B122" s="4" t="s">
        <v>161</v>
      </c>
    </row>
    <row r="123" spans="2:2" x14ac:dyDescent="0.3">
      <c r="B123" s="4" t="s">
        <v>162</v>
      </c>
    </row>
    <row r="124" spans="2:2" x14ac:dyDescent="0.3">
      <c r="B124" s="4" t="s">
        <v>163</v>
      </c>
    </row>
    <row r="125" spans="2:2" x14ac:dyDescent="0.3">
      <c r="B125" s="4" t="s">
        <v>196</v>
      </c>
    </row>
    <row r="126" spans="2:2" x14ac:dyDescent="0.3">
      <c r="B126" s="4" t="s">
        <v>164</v>
      </c>
    </row>
    <row r="127" spans="2:2" x14ac:dyDescent="0.3">
      <c r="B127" s="4" t="s">
        <v>165</v>
      </c>
    </row>
    <row r="128" spans="2:2" x14ac:dyDescent="0.3">
      <c r="B128" s="4" t="s">
        <v>166</v>
      </c>
    </row>
    <row r="129" spans="2:2" x14ac:dyDescent="0.3">
      <c r="B129" s="4" t="s">
        <v>167</v>
      </c>
    </row>
    <row r="130" spans="2:2" x14ac:dyDescent="0.3">
      <c r="B130" s="4" t="s">
        <v>168</v>
      </c>
    </row>
    <row r="131" spans="2:2" x14ac:dyDescent="0.3">
      <c r="B131" s="4" t="s">
        <v>169</v>
      </c>
    </row>
    <row r="132" spans="2:2" x14ac:dyDescent="0.3">
      <c r="B132" s="4" t="s">
        <v>170</v>
      </c>
    </row>
    <row r="133" spans="2:2" x14ac:dyDescent="0.3">
      <c r="B133" s="4" t="s">
        <v>171</v>
      </c>
    </row>
    <row r="134" spans="2:2" x14ac:dyDescent="0.3">
      <c r="B134" s="4" t="s">
        <v>172</v>
      </c>
    </row>
    <row r="135" spans="2:2" x14ac:dyDescent="0.3">
      <c r="B135" s="4" t="s">
        <v>197</v>
      </c>
    </row>
    <row r="136" spans="2:2" x14ac:dyDescent="0.3">
      <c r="B136" s="4" t="s">
        <v>198</v>
      </c>
    </row>
    <row r="137" spans="2:2" x14ac:dyDescent="0.3">
      <c r="B137" s="4" t="s">
        <v>173</v>
      </c>
    </row>
    <row r="138" spans="2:2" x14ac:dyDescent="0.3">
      <c r="B138" s="4" t="s">
        <v>174</v>
      </c>
    </row>
    <row r="139" spans="2:2" x14ac:dyDescent="0.3">
      <c r="B139" s="4" t="s">
        <v>175</v>
      </c>
    </row>
    <row r="140" spans="2:2" x14ac:dyDescent="0.3">
      <c r="B140" s="4" t="s">
        <v>176</v>
      </c>
    </row>
    <row r="141" spans="2:2" x14ac:dyDescent="0.3">
      <c r="B141" s="4" t="s">
        <v>177</v>
      </c>
    </row>
    <row r="142" spans="2:2" x14ac:dyDescent="0.3">
      <c r="B142" s="4" t="s">
        <v>178</v>
      </c>
    </row>
    <row r="143" spans="2:2" x14ac:dyDescent="0.3">
      <c r="B143" s="4" t="s">
        <v>179</v>
      </c>
    </row>
    <row r="144" spans="2:2" x14ac:dyDescent="0.3">
      <c r="B144" s="4" t="s">
        <v>180</v>
      </c>
    </row>
    <row r="145" spans="2:2" x14ac:dyDescent="0.3">
      <c r="B145" s="4" t="s">
        <v>181</v>
      </c>
    </row>
    <row r="146" spans="2:2" x14ac:dyDescent="0.3">
      <c r="B146" s="4" t="s">
        <v>182</v>
      </c>
    </row>
    <row r="147" spans="2:2" x14ac:dyDescent="0.3">
      <c r="B147" s="4" t="s">
        <v>183</v>
      </c>
    </row>
    <row r="148" spans="2:2" x14ac:dyDescent="0.3">
      <c r="B148" s="4" t="s">
        <v>184</v>
      </c>
    </row>
    <row r="149" spans="2:2" x14ac:dyDescent="0.3">
      <c r="B149" s="4" t="s">
        <v>185</v>
      </c>
    </row>
    <row r="150" spans="2:2" x14ac:dyDescent="0.3">
      <c r="B150" s="4" t="s">
        <v>186</v>
      </c>
    </row>
    <row r="151" spans="2:2" x14ac:dyDescent="0.3">
      <c r="B151" s="4" t="s">
        <v>187</v>
      </c>
    </row>
    <row r="152" spans="2:2" x14ac:dyDescent="0.3">
      <c r="B152" s="4" t="s">
        <v>188</v>
      </c>
    </row>
    <row r="153" spans="2:2" x14ac:dyDescent="0.3">
      <c r="B153" s="4" t="s">
        <v>189</v>
      </c>
    </row>
    <row r="154" spans="2:2" x14ac:dyDescent="0.3">
      <c r="B154" s="4" t="s">
        <v>190</v>
      </c>
    </row>
    <row r="155" spans="2:2" x14ac:dyDescent="0.3">
      <c r="B155" s="4" t="s">
        <v>191</v>
      </c>
    </row>
    <row r="156" spans="2:2" x14ac:dyDescent="0.3">
      <c r="B156" s="4" t="s">
        <v>192</v>
      </c>
    </row>
    <row r="157" spans="2:2" x14ac:dyDescent="0.3">
      <c r="B157" s="4" t="s">
        <v>193</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I86"/>
  <sheetViews>
    <sheetView zoomScale="80" zoomScaleNormal="80" workbookViewId="0">
      <selection activeCell="B4" sqref="B4:I4"/>
    </sheetView>
  </sheetViews>
  <sheetFormatPr defaultRowHeight="15" x14ac:dyDescent="0.25"/>
  <cols>
    <col min="1" max="1" width="3.7109375" customWidth="1"/>
    <col min="2" max="2" width="32" customWidth="1"/>
    <col min="3" max="3" width="28.42578125" customWidth="1"/>
    <col min="4" max="4" width="18.28515625" customWidth="1"/>
    <col min="5" max="5" width="16.140625" customWidth="1"/>
    <col min="6" max="6" width="14" customWidth="1"/>
    <col min="7" max="7" width="18.85546875" customWidth="1"/>
    <col min="8" max="8" width="21.140625" customWidth="1"/>
    <col min="9" max="9" width="19" customWidth="1"/>
  </cols>
  <sheetData>
    <row r="1" spans="2:9" ht="18.75" x14ac:dyDescent="0.3">
      <c r="B1" s="1" t="s">
        <v>300</v>
      </c>
    </row>
    <row r="2" spans="2:9" x14ac:dyDescent="0.25">
      <c r="B2" t="s">
        <v>77</v>
      </c>
    </row>
    <row r="4" spans="2:9" ht="174.75" customHeight="1" x14ac:dyDescent="0.25">
      <c r="B4" s="229" t="s">
        <v>432</v>
      </c>
      <c r="C4" s="229"/>
      <c r="D4" s="229"/>
      <c r="E4" s="229"/>
      <c r="F4" s="229"/>
      <c r="G4" s="229"/>
      <c r="H4" s="229"/>
      <c r="I4" s="229"/>
    </row>
    <row r="6" spans="2:9" ht="18.75" x14ac:dyDescent="0.3">
      <c r="B6" s="1" t="s">
        <v>419</v>
      </c>
    </row>
    <row r="8" spans="2:9" x14ac:dyDescent="0.25">
      <c r="B8" s="213" t="s">
        <v>339</v>
      </c>
      <c r="C8" s="214"/>
      <c r="D8" s="214"/>
      <c r="E8" s="214"/>
      <c r="F8" s="214"/>
      <c r="G8" s="214"/>
      <c r="H8" s="214"/>
      <c r="I8" s="215"/>
    </row>
    <row r="9" spans="2:9" x14ac:dyDescent="0.25">
      <c r="B9" s="216" t="s">
        <v>340</v>
      </c>
      <c r="C9" s="133" t="s">
        <v>224</v>
      </c>
      <c r="D9" s="218" t="s">
        <v>341</v>
      </c>
      <c r="E9" s="219"/>
      <c r="F9" s="219"/>
      <c r="G9" s="219"/>
      <c r="H9" s="219"/>
      <c r="I9" s="220"/>
    </row>
    <row r="10" spans="2:9" ht="30" x14ac:dyDescent="0.25">
      <c r="B10" s="217"/>
      <c r="C10" s="134" t="s">
        <v>342</v>
      </c>
      <c r="D10" s="135" t="s">
        <v>343</v>
      </c>
      <c r="E10" s="135" t="s">
        <v>344</v>
      </c>
      <c r="F10" s="135" t="s">
        <v>345</v>
      </c>
      <c r="G10" s="135" t="s">
        <v>346</v>
      </c>
      <c r="H10" s="135" t="s">
        <v>347</v>
      </c>
      <c r="I10" s="135" t="s">
        <v>348</v>
      </c>
    </row>
    <row r="11" spans="2:9" x14ac:dyDescent="0.25">
      <c r="B11" s="136" t="s">
        <v>349</v>
      </c>
      <c r="C11" s="137"/>
      <c r="D11" s="138"/>
      <c r="E11" s="139"/>
      <c r="F11" s="137"/>
      <c r="G11" s="139"/>
      <c r="H11" s="139"/>
      <c r="I11" s="139"/>
    </row>
    <row r="12" spans="2:9" x14ac:dyDescent="0.25">
      <c r="B12" s="140" t="s">
        <v>350</v>
      </c>
      <c r="C12" s="137"/>
      <c r="D12" s="138"/>
      <c r="E12" s="139"/>
      <c r="F12" s="137"/>
      <c r="G12" s="139"/>
      <c r="H12" s="139"/>
      <c r="I12" s="139"/>
    </row>
    <row r="13" spans="2:9" x14ac:dyDescent="0.25">
      <c r="B13" s="136" t="s">
        <v>351</v>
      </c>
      <c r="C13" s="137"/>
      <c r="D13" s="138"/>
      <c r="E13" s="139"/>
      <c r="F13" s="137"/>
      <c r="G13" s="139"/>
      <c r="H13" s="139"/>
      <c r="I13" s="139"/>
    </row>
    <row r="14" spans="2:9" x14ac:dyDescent="0.25">
      <c r="B14" s="140" t="s">
        <v>352</v>
      </c>
      <c r="C14" s="137">
        <v>50440</v>
      </c>
      <c r="D14" s="138">
        <v>303085.8</v>
      </c>
      <c r="E14" s="139">
        <f>G14-H14</f>
        <v>117516</v>
      </c>
      <c r="F14" s="137">
        <v>13053</v>
      </c>
      <c r="G14" s="139">
        <v>233862</v>
      </c>
      <c r="H14" s="139">
        <v>116346</v>
      </c>
      <c r="I14" s="139">
        <f>G14-H14</f>
        <v>117516</v>
      </c>
    </row>
    <row r="15" spans="2:9" x14ac:dyDescent="0.25">
      <c r="B15" s="136" t="s">
        <v>353</v>
      </c>
      <c r="C15" s="137"/>
      <c r="D15" s="138"/>
      <c r="E15" s="139"/>
      <c r="F15" s="137"/>
      <c r="G15" s="139"/>
      <c r="H15" s="139"/>
      <c r="I15" s="139"/>
    </row>
    <row r="16" spans="2:9" x14ac:dyDescent="0.25">
      <c r="B16" s="140" t="s">
        <v>354</v>
      </c>
      <c r="C16" s="137"/>
      <c r="D16" s="138"/>
      <c r="E16" s="139"/>
      <c r="F16" s="137"/>
      <c r="G16" s="139"/>
      <c r="H16" s="139"/>
      <c r="I16" s="139"/>
    </row>
    <row r="17" spans="2:9" x14ac:dyDescent="0.25">
      <c r="B17" s="136" t="s">
        <v>355</v>
      </c>
      <c r="C17" s="137"/>
      <c r="D17" s="138"/>
      <c r="E17" s="139"/>
      <c r="F17" s="137"/>
      <c r="G17" s="139"/>
      <c r="H17" s="139"/>
      <c r="I17" s="139"/>
    </row>
    <row r="18" spans="2:9" x14ac:dyDescent="0.25">
      <c r="B18" s="140" t="s">
        <v>356</v>
      </c>
      <c r="C18" s="137">
        <v>29480</v>
      </c>
      <c r="D18" s="138">
        <v>205433</v>
      </c>
      <c r="E18" s="139">
        <f>G18-H18</f>
        <v>36519</v>
      </c>
      <c r="F18" s="137">
        <v>4010</v>
      </c>
      <c r="G18" s="139">
        <v>54642</v>
      </c>
      <c r="H18" s="139">
        <v>18123</v>
      </c>
      <c r="I18" s="139">
        <f>G18-H18</f>
        <v>36519</v>
      </c>
    </row>
    <row r="19" spans="2:9" x14ac:dyDescent="0.25">
      <c r="B19" s="136" t="s">
        <v>357</v>
      </c>
      <c r="C19" s="137">
        <v>28960</v>
      </c>
      <c r="D19" s="138">
        <v>66580</v>
      </c>
      <c r="E19" s="139">
        <f>G19-H19</f>
        <v>16980</v>
      </c>
      <c r="F19" s="137">
        <v>1960</v>
      </c>
      <c r="G19" s="139">
        <v>48002</v>
      </c>
      <c r="H19" s="139">
        <v>31022</v>
      </c>
      <c r="I19" s="139">
        <f>G19-H19</f>
        <v>16980</v>
      </c>
    </row>
    <row r="20" spans="2:9" x14ac:dyDescent="0.25">
      <c r="B20" s="140" t="s">
        <v>358</v>
      </c>
      <c r="C20" s="137"/>
      <c r="D20" s="138"/>
      <c r="E20" s="139"/>
      <c r="F20" s="137"/>
      <c r="G20" s="139"/>
      <c r="H20" s="139"/>
      <c r="I20" s="139"/>
    </row>
    <row r="21" spans="2:9" x14ac:dyDescent="0.25">
      <c r="B21" s="140" t="s">
        <v>359</v>
      </c>
      <c r="C21" s="137"/>
      <c r="D21" s="138"/>
      <c r="E21" s="139"/>
      <c r="F21" s="137"/>
      <c r="G21" s="139"/>
      <c r="H21" s="139"/>
      <c r="I21" s="139"/>
    </row>
    <row r="22" spans="2:9" x14ac:dyDescent="0.25">
      <c r="B22" s="140" t="s">
        <v>360</v>
      </c>
      <c r="C22" s="137">
        <v>14680</v>
      </c>
      <c r="D22" s="138">
        <v>128238</v>
      </c>
      <c r="E22" s="139">
        <f>G22-H22</f>
        <v>135665</v>
      </c>
      <c r="F22" s="137">
        <v>14898</v>
      </c>
      <c r="G22" s="139">
        <v>358903</v>
      </c>
      <c r="H22" s="139">
        <v>223238</v>
      </c>
      <c r="I22" s="139">
        <f>G22-H22</f>
        <v>135665</v>
      </c>
    </row>
    <row r="23" spans="2:9" x14ac:dyDescent="0.25">
      <c r="B23" s="140" t="s">
        <v>361</v>
      </c>
      <c r="C23" s="137"/>
      <c r="D23" s="138"/>
      <c r="E23" s="139"/>
      <c r="F23" s="137"/>
      <c r="G23" s="139"/>
      <c r="H23" s="139"/>
      <c r="I23" s="139"/>
    </row>
    <row r="24" spans="2:9" x14ac:dyDescent="0.25">
      <c r="B24" s="136" t="s">
        <v>362</v>
      </c>
      <c r="C24" s="137">
        <v>28920</v>
      </c>
      <c r="D24" s="138">
        <v>23738</v>
      </c>
      <c r="E24" s="139">
        <f t="shared" ref="E24:E28" si="0">G24-H24</f>
        <v>40624</v>
      </c>
      <c r="F24" s="137">
        <v>4461</v>
      </c>
      <c r="G24" s="139">
        <v>80845</v>
      </c>
      <c r="H24" s="139">
        <v>40221</v>
      </c>
      <c r="I24" s="139">
        <f t="shared" ref="I24:I28" si="1">G24-H24</f>
        <v>40624</v>
      </c>
    </row>
    <row r="25" spans="2:9" x14ac:dyDescent="0.25">
      <c r="B25" s="136" t="s">
        <v>363</v>
      </c>
      <c r="C25" s="137">
        <v>47056.159025328634</v>
      </c>
      <c r="D25" s="138">
        <v>325787</v>
      </c>
      <c r="E25" s="139">
        <f t="shared" si="0"/>
        <v>54084</v>
      </c>
      <c r="F25" s="137">
        <v>5939</v>
      </c>
      <c r="G25" s="139">
        <v>97156</v>
      </c>
      <c r="H25" s="139">
        <v>43072</v>
      </c>
      <c r="I25" s="139">
        <f t="shared" si="1"/>
        <v>54084</v>
      </c>
    </row>
    <row r="26" spans="2:9" x14ac:dyDescent="0.25">
      <c r="B26" s="136" t="s">
        <v>364</v>
      </c>
      <c r="C26" s="137">
        <v>7320</v>
      </c>
      <c r="D26" s="138">
        <v>5417</v>
      </c>
      <c r="E26" s="139">
        <f t="shared" si="0"/>
        <v>1436</v>
      </c>
      <c r="F26" s="137">
        <v>183</v>
      </c>
      <c r="G26" s="139">
        <v>8573</v>
      </c>
      <c r="H26" s="139">
        <v>7137</v>
      </c>
      <c r="I26" s="139">
        <f t="shared" si="1"/>
        <v>1436</v>
      </c>
    </row>
    <row r="27" spans="2:9" x14ac:dyDescent="0.25">
      <c r="B27" s="140" t="s">
        <v>365</v>
      </c>
      <c r="C27" s="137">
        <v>30320</v>
      </c>
      <c r="D27" s="138">
        <v>309915</v>
      </c>
      <c r="E27" s="139">
        <f t="shared" si="0"/>
        <v>23212</v>
      </c>
      <c r="F27" s="137">
        <v>2549</v>
      </c>
      <c r="G27" s="139">
        <v>41698</v>
      </c>
      <c r="H27" s="139">
        <v>18486</v>
      </c>
      <c r="I27" s="139">
        <f t="shared" si="1"/>
        <v>23212</v>
      </c>
    </row>
    <row r="28" spans="2:9" x14ac:dyDescent="0.25">
      <c r="B28" s="136" t="s">
        <v>366</v>
      </c>
      <c r="C28" s="137">
        <v>20400</v>
      </c>
      <c r="D28" s="138">
        <v>97200</v>
      </c>
      <c r="E28" s="139">
        <f t="shared" si="0"/>
        <v>16020</v>
      </c>
      <c r="F28" s="137">
        <v>1759</v>
      </c>
      <c r="G28" s="139">
        <v>36000</v>
      </c>
      <c r="H28" s="139">
        <v>19980</v>
      </c>
      <c r="I28" s="139">
        <f t="shared" si="1"/>
        <v>16020</v>
      </c>
    </row>
    <row r="29" spans="2:9" x14ac:dyDescent="0.25">
      <c r="B29" s="136" t="s">
        <v>367</v>
      </c>
      <c r="C29" s="137"/>
      <c r="D29" s="138"/>
      <c r="E29" s="139"/>
      <c r="F29" s="137"/>
      <c r="G29" s="139"/>
      <c r="H29" s="139"/>
      <c r="I29" s="139"/>
    </row>
    <row r="30" spans="2:9" x14ac:dyDescent="0.25">
      <c r="B30" s="141" t="s">
        <v>368</v>
      </c>
      <c r="C30" s="142">
        <f>SUM(C11:C29)</f>
        <v>257576.15902532864</v>
      </c>
      <c r="D30" s="142">
        <f>SUM(D11:D29)</f>
        <v>1465393.8</v>
      </c>
      <c r="E30" s="143">
        <f t="shared" ref="E30:I30" si="2">SUM(E11:E29)</f>
        <v>442056</v>
      </c>
      <c r="F30" s="142">
        <f t="shared" si="2"/>
        <v>48812</v>
      </c>
      <c r="G30" s="143">
        <f t="shared" si="2"/>
        <v>959681</v>
      </c>
      <c r="H30" s="143">
        <f t="shared" si="2"/>
        <v>517625</v>
      </c>
      <c r="I30" s="143">
        <f t="shared" si="2"/>
        <v>442056</v>
      </c>
    </row>
    <row r="31" spans="2:9" x14ac:dyDescent="0.25">
      <c r="B31" s="144"/>
      <c r="C31" s="145"/>
      <c r="D31" s="145"/>
      <c r="E31" s="145"/>
      <c r="F31" s="145"/>
      <c r="G31" s="145"/>
      <c r="H31" s="145"/>
      <c r="I31" s="145"/>
    </row>
    <row r="33" spans="2:9" x14ac:dyDescent="0.25">
      <c r="B33" s="221" t="s">
        <v>369</v>
      </c>
      <c r="C33" s="222"/>
      <c r="D33" s="222"/>
      <c r="E33" s="222"/>
      <c r="F33" s="222"/>
      <c r="G33" s="222"/>
      <c r="H33" s="222"/>
      <c r="I33" s="223"/>
    </row>
    <row r="34" spans="2:9" x14ac:dyDescent="0.25">
      <c r="B34" s="224" t="s">
        <v>340</v>
      </c>
      <c r="C34" s="146" t="s">
        <v>224</v>
      </c>
      <c r="D34" s="226" t="s">
        <v>341</v>
      </c>
      <c r="E34" s="227"/>
      <c r="F34" s="227"/>
      <c r="G34" s="227"/>
      <c r="H34" s="227"/>
      <c r="I34" s="228"/>
    </row>
    <row r="35" spans="2:9" ht="30" x14ac:dyDescent="0.25">
      <c r="B35" s="225"/>
      <c r="C35" s="147" t="s">
        <v>342</v>
      </c>
      <c r="D35" s="148" t="s">
        <v>343</v>
      </c>
      <c r="E35" s="148" t="s">
        <v>344</v>
      </c>
      <c r="F35" s="148" t="s">
        <v>345</v>
      </c>
      <c r="G35" s="148" t="s">
        <v>346</v>
      </c>
      <c r="H35" s="148" t="s">
        <v>347</v>
      </c>
      <c r="I35" s="148" t="s">
        <v>348</v>
      </c>
    </row>
    <row r="36" spans="2:9" x14ac:dyDescent="0.25">
      <c r="B36" s="140" t="s">
        <v>370</v>
      </c>
      <c r="C36" s="137"/>
      <c r="D36" s="138"/>
      <c r="E36" s="139"/>
      <c r="F36" s="137"/>
      <c r="G36" s="139"/>
      <c r="H36" s="139"/>
      <c r="I36" s="139"/>
    </row>
    <row r="37" spans="2:9" x14ac:dyDescent="0.25">
      <c r="B37" s="140" t="s">
        <v>371</v>
      </c>
      <c r="C37" s="137"/>
      <c r="D37" s="138"/>
      <c r="E37" s="139"/>
      <c r="F37" s="137"/>
      <c r="G37" s="139"/>
      <c r="H37" s="139"/>
      <c r="I37" s="139"/>
    </row>
    <row r="38" spans="2:9" x14ac:dyDescent="0.25">
      <c r="B38" s="136" t="s">
        <v>372</v>
      </c>
      <c r="C38" s="137" t="s">
        <v>420</v>
      </c>
      <c r="D38" s="138">
        <v>807</v>
      </c>
      <c r="E38" s="139">
        <f>G38-H38</f>
        <v>2272</v>
      </c>
      <c r="F38" s="137">
        <v>289</v>
      </c>
      <c r="G38" s="139">
        <v>10434</v>
      </c>
      <c r="H38" s="139">
        <v>8162</v>
      </c>
      <c r="I38" s="139">
        <f>G38-H38</f>
        <v>2272</v>
      </c>
    </row>
    <row r="39" spans="2:9" x14ac:dyDescent="0.25">
      <c r="B39" s="136" t="s">
        <v>373</v>
      </c>
      <c r="C39" s="137"/>
      <c r="D39" s="138"/>
      <c r="E39" s="139"/>
      <c r="F39" s="137"/>
      <c r="G39" s="139"/>
      <c r="H39" s="139"/>
      <c r="I39" s="139"/>
    </row>
    <row r="40" spans="2:9" x14ac:dyDescent="0.25">
      <c r="B40" s="136" t="s">
        <v>374</v>
      </c>
      <c r="C40" s="137">
        <v>245600</v>
      </c>
      <c r="D40" s="138">
        <v>324562</v>
      </c>
      <c r="E40" s="139">
        <f t="shared" ref="E40:E42" si="3">G40-H40</f>
        <v>242968</v>
      </c>
      <c r="F40" s="137">
        <v>26682</v>
      </c>
      <c r="G40" s="139">
        <v>870985</v>
      </c>
      <c r="H40" s="139">
        <v>628017</v>
      </c>
      <c r="I40" s="139">
        <f>G40-H40</f>
        <v>242968</v>
      </c>
    </row>
    <row r="41" spans="2:9" x14ac:dyDescent="0.25">
      <c r="B41" s="136" t="s">
        <v>375</v>
      </c>
      <c r="C41" s="137"/>
      <c r="D41" s="138"/>
      <c r="E41" s="139"/>
      <c r="F41" s="137"/>
      <c r="G41" s="139"/>
      <c r="H41" s="139"/>
      <c r="I41" s="139"/>
    </row>
    <row r="42" spans="2:9" x14ac:dyDescent="0.25">
      <c r="B42" s="136" t="s">
        <v>376</v>
      </c>
      <c r="C42" s="137">
        <v>24800</v>
      </c>
      <c r="D42" s="138">
        <v>165222</v>
      </c>
      <c r="E42" s="139">
        <f t="shared" si="3"/>
        <v>58353</v>
      </c>
      <c r="F42" s="137">
        <v>6408</v>
      </c>
      <c r="G42" s="139">
        <v>131130</v>
      </c>
      <c r="H42" s="139">
        <v>72777</v>
      </c>
      <c r="I42" s="139">
        <f>G42-H42</f>
        <v>58353</v>
      </c>
    </row>
    <row r="43" spans="2:9" x14ac:dyDescent="0.25">
      <c r="B43" s="149" t="s">
        <v>377</v>
      </c>
      <c r="C43" s="137"/>
      <c r="D43" s="138"/>
      <c r="E43" s="139"/>
      <c r="F43" s="137"/>
      <c r="G43" s="139"/>
      <c r="H43" s="139"/>
      <c r="I43" s="139"/>
    </row>
    <row r="44" spans="2:9" x14ac:dyDescent="0.25">
      <c r="B44" s="141" t="s">
        <v>368</v>
      </c>
      <c r="C44" s="142">
        <f>SUM(C36:C43)</f>
        <v>270400</v>
      </c>
      <c r="D44" s="142">
        <f>SUM(D36:D43)</f>
        <v>490591</v>
      </c>
      <c r="E44" s="143">
        <f>SUM(E37:E43)</f>
        <v>303593</v>
      </c>
      <c r="F44" s="142">
        <f>SUM(F36:F43)</f>
        <v>33379</v>
      </c>
      <c r="G44" s="143">
        <f>SUM(G36:G43)</f>
        <v>1012549</v>
      </c>
      <c r="H44" s="143">
        <f>SUM(H36:H43)</f>
        <v>708956</v>
      </c>
      <c r="I44" s="143">
        <f>SUM(I36:I43)</f>
        <v>303593</v>
      </c>
    </row>
    <row r="45" spans="2:9" x14ac:dyDescent="0.25">
      <c r="B45" s="144"/>
      <c r="C45" s="145"/>
      <c r="D45" s="145"/>
      <c r="E45" s="145"/>
      <c r="F45" s="145"/>
      <c r="G45" s="145"/>
      <c r="H45" s="145"/>
      <c r="I45" s="145"/>
    </row>
    <row r="47" spans="2:9" x14ac:dyDescent="0.25">
      <c r="B47" s="230" t="s">
        <v>378</v>
      </c>
      <c r="C47" s="231"/>
      <c r="D47" s="231"/>
      <c r="E47" s="231"/>
      <c r="F47" s="231"/>
      <c r="G47" s="231"/>
      <c r="H47" s="231"/>
      <c r="I47" s="232"/>
    </row>
    <row r="48" spans="2:9" x14ac:dyDescent="0.25">
      <c r="B48" s="233" t="s">
        <v>340</v>
      </c>
      <c r="C48" s="150" t="s">
        <v>224</v>
      </c>
      <c r="D48" s="235" t="s">
        <v>341</v>
      </c>
      <c r="E48" s="236"/>
      <c r="F48" s="236"/>
      <c r="G48" s="236"/>
      <c r="H48" s="236"/>
      <c r="I48" s="237"/>
    </row>
    <row r="49" spans="2:9" ht="30" x14ac:dyDescent="0.25">
      <c r="B49" s="234"/>
      <c r="C49" s="151" t="s">
        <v>342</v>
      </c>
      <c r="D49" s="152" t="s">
        <v>343</v>
      </c>
      <c r="E49" s="152" t="s">
        <v>344</v>
      </c>
      <c r="F49" s="152" t="s">
        <v>345</v>
      </c>
      <c r="G49" s="152" t="s">
        <v>346</v>
      </c>
      <c r="H49" s="152" t="s">
        <v>347</v>
      </c>
      <c r="I49" s="152" t="s">
        <v>348</v>
      </c>
    </row>
    <row r="50" spans="2:9" x14ac:dyDescent="0.25">
      <c r="B50" s="140" t="s">
        <v>379</v>
      </c>
      <c r="C50" s="137">
        <v>170360</v>
      </c>
      <c r="D50" s="138">
        <v>53054.784615384619</v>
      </c>
      <c r="E50" s="139">
        <f>G50-H50</f>
        <v>94371</v>
      </c>
      <c r="F50" s="137">
        <v>10409</v>
      </c>
      <c r="G50" s="139">
        <v>278630</v>
      </c>
      <c r="H50" s="139">
        <v>184259</v>
      </c>
      <c r="I50" s="139">
        <f>G50-H50</f>
        <v>94371</v>
      </c>
    </row>
    <row r="51" spans="2:9" x14ac:dyDescent="0.25">
      <c r="B51" s="140" t="s">
        <v>380</v>
      </c>
      <c r="C51" s="137"/>
      <c r="D51" s="138"/>
      <c r="E51" s="139"/>
      <c r="F51" s="137"/>
      <c r="G51" s="139"/>
      <c r="H51" s="139"/>
      <c r="I51" s="139"/>
    </row>
    <row r="52" spans="2:9" x14ac:dyDescent="0.25">
      <c r="B52" s="136" t="s">
        <v>381</v>
      </c>
      <c r="C52" s="137"/>
      <c r="D52" s="138"/>
      <c r="E52" s="139"/>
      <c r="F52" s="137"/>
      <c r="G52" s="139"/>
      <c r="H52" s="139"/>
      <c r="I52" s="139"/>
    </row>
    <row r="53" spans="2:9" x14ac:dyDescent="0.25">
      <c r="B53" s="140" t="s">
        <v>382</v>
      </c>
      <c r="C53" s="137"/>
      <c r="D53" s="138"/>
      <c r="E53" s="139"/>
      <c r="F53" s="137"/>
      <c r="G53" s="139"/>
      <c r="H53" s="139"/>
      <c r="I53" s="139"/>
    </row>
    <row r="54" spans="2:9" x14ac:dyDescent="0.25">
      <c r="B54" s="140" t="s">
        <v>383</v>
      </c>
      <c r="C54" s="137">
        <v>79400</v>
      </c>
      <c r="D54" s="138">
        <v>73428.553846153853</v>
      </c>
      <c r="E54" s="139">
        <f t="shared" ref="E54" si="4">G54-H54</f>
        <v>11589</v>
      </c>
      <c r="F54" s="137">
        <v>1275</v>
      </c>
      <c r="G54" s="139">
        <v>248228</v>
      </c>
      <c r="H54" s="139">
        <v>236639</v>
      </c>
      <c r="I54" s="139">
        <f t="shared" ref="I54" si="5">G54-H54</f>
        <v>11589</v>
      </c>
    </row>
    <row r="55" spans="2:9" x14ac:dyDescent="0.25">
      <c r="B55" s="140" t="s">
        <v>384</v>
      </c>
      <c r="C55" s="137"/>
      <c r="D55" s="138"/>
      <c r="E55" s="139"/>
      <c r="F55" s="137"/>
      <c r="G55" s="139"/>
      <c r="H55" s="139"/>
      <c r="I55" s="139"/>
    </row>
    <row r="56" spans="2:9" x14ac:dyDescent="0.25">
      <c r="B56" s="136" t="s">
        <v>385</v>
      </c>
      <c r="C56" s="137"/>
      <c r="D56" s="138"/>
      <c r="E56" s="139"/>
      <c r="F56" s="137"/>
      <c r="G56" s="139"/>
      <c r="H56" s="139"/>
      <c r="I56" s="139"/>
    </row>
    <row r="57" spans="2:9" x14ac:dyDescent="0.25">
      <c r="B57" s="136" t="s">
        <v>386</v>
      </c>
      <c r="C57" s="137"/>
      <c r="D57" s="138"/>
      <c r="E57" s="139"/>
      <c r="F57" s="137"/>
      <c r="G57" s="139"/>
      <c r="H57" s="139"/>
      <c r="I57" s="139"/>
    </row>
    <row r="58" spans="2:9" x14ac:dyDescent="0.25">
      <c r="B58" s="136" t="s">
        <v>387</v>
      </c>
      <c r="C58" s="137"/>
      <c r="D58" s="138"/>
      <c r="E58" s="139"/>
      <c r="F58" s="137"/>
      <c r="G58" s="139"/>
      <c r="H58" s="139"/>
      <c r="I58" s="139"/>
    </row>
    <row r="59" spans="2:9" x14ac:dyDescent="0.25">
      <c r="B59" s="136" t="s">
        <v>388</v>
      </c>
      <c r="C59" s="137"/>
      <c r="D59" s="138"/>
      <c r="E59" s="139"/>
      <c r="F59" s="137"/>
      <c r="G59" s="139"/>
      <c r="H59" s="139"/>
      <c r="I59" s="139"/>
    </row>
    <row r="60" spans="2:9" x14ac:dyDescent="0.25">
      <c r="B60" s="136" t="s">
        <v>389</v>
      </c>
      <c r="C60" s="137"/>
      <c r="D60" s="138"/>
      <c r="E60" s="139"/>
      <c r="F60" s="137"/>
      <c r="G60" s="139"/>
      <c r="H60" s="139"/>
      <c r="I60" s="139"/>
    </row>
    <row r="61" spans="2:9" x14ac:dyDescent="0.25">
      <c r="B61" s="136" t="s">
        <v>390</v>
      </c>
      <c r="C61" s="137"/>
      <c r="D61" s="138"/>
      <c r="E61" s="139"/>
      <c r="F61" s="137"/>
      <c r="G61" s="139"/>
      <c r="H61" s="139"/>
      <c r="I61" s="139"/>
    </row>
    <row r="62" spans="2:9" x14ac:dyDescent="0.25">
      <c r="B62" s="136" t="s">
        <v>391</v>
      </c>
      <c r="C62" s="137"/>
      <c r="D62" s="138"/>
      <c r="E62" s="139"/>
      <c r="F62" s="137"/>
      <c r="G62" s="139"/>
      <c r="H62" s="139"/>
      <c r="I62" s="139"/>
    </row>
    <row r="63" spans="2:9" x14ac:dyDescent="0.25">
      <c r="B63" s="153" t="s">
        <v>392</v>
      </c>
      <c r="C63" s="137"/>
      <c r="D63" s="138"/>
      <c r="E63" s="139"/>
      <c r="F63" s="137"/>
      <c r="G63" s="139"/>
      <c r="H63" s="139"/>
      <c r="I63" s="139"/>
    </row>
    <row r="64" spans="2:9" x14ac:dyDescent="0.25">
      <c r="B64" s="153" t="s">
        <v>393</v>
      </c>
      <c r="C64" s="137"/>
      <c r="D64" s="138"/>
      <c r="E64" s="139"/>
      <c r="F64" s="137"/>
      <c r="G64" s="139"/>
      <c r="H64" s="139"/>
      <c r="I64" s="139"/>
    </row>
    <row r="65" spans="2:9" x14ac:dyDescent="0.25">
      <c r="B65" s="154" t="s">
        <v>394</v>
      </c>
      <c r="C65" s="137"/>
      <c r="D65" s="138"/>
      <c r="E65" s="139"/>
      <c r="F65" s="137"/>
      <c r="G65" s="139"/>
      <c r="H65" s="139"/>
      <c r="I65" s="139"/>
    </row>
    <row r="66" spans="2:9" x14ac:dyDescent="0.25">
      <c r="B66" s="154" t="s">
        <v>395</v>
      </c>
      <c r="C66" s="137"/>
      <c r="D66" s="138"/>
      <c r="E66" s="139"/>
      <c r="F66" s="137"/>
      <c r="G66" s="139"/>
      <c r="H66" s="139"/>
      <c r="I66" s="139"/>
    </row>
    <row r="67" spans="2:9" x14ac:dyDescent="0.25">
      <c r="B67" s="141" t="s">
        <v>368</v>
      </c>
      <c r="C67" s="142">
        <f>SUM(C50:C66)</f>
        <v>249760</v>
      </c>
      <c r="D67" s="142">
        <f>SUM(D50:D66)</f>
        <v>126483.33846153847</v>
      </c>
      <c r="E67" s="143">
        <f t="shared" ref="E67:I67" si="6">SUM(E50:E66)</f>
        <v>105960</v>
      </c>
      <c r="F67" s="142">
        <f t="shared" si="6"/>
        <v>11684</v>
      </c>
      <c r="G67" s="143">
        <f t="shared" si="6"/>
        <v>526858</v>
      </c>
      <c r="H67" s="143">
        <f t="shared" si="6"/>
        <v>420898</v>
      </c>
      <c r="I67" s="143">
        <f t="shared" si="6"/>
        <v>105960</v>
      </c>
    </row>
    <row r="70" spans="2:9" x14ac:dyDescent="0.25">
      <c r="B70" s="238" t="s">
        <v>396</v>
      </c>
      <c r="C70" s="239"/>
      <c r="D70" s="239"/>
      <c r="E70" s="239"/>
      <c r="F70" s="239"/>
      <c r="G70" s="239"/>
      <c r="H70" s="239"/>
      <c r="I70" s="240"/>
    </row>
    <row r="71" spans="2:9" x14ac:dyDescent="0.25">
      <c r="B71" s="208" t="s">
        <v>340</v>
      </c>
      <c r="C71" s="155" t="s">
        <v>224</v>
      </c>
      <c r="D71" s="210" t="s">
        <v>341</v>
      </c>
      <c r="E71" s="211"/>
      <c r="F71" s="211"/>
      <c r="G71" s="211"/>
      <c r="H71" s="211"/>
      <c r="I71" s="212"/>
    </row>
    <row r="72" spans="2:9" ht="30" x14ac:dyDescent="0.25">
      <c r="B72" s="209"/>
      <c r="C72" s="156" t="s">
        <v>342</v>
      </c>
      <c r="D72" s="157" t="s">
        <v>343</v>
      </c>
      <c r="E72" s="157" t="s">
        <v>344</v>
      </c>
      <c r="F72" s="157" t="s">
        <v>345</v>
      </c>
      <c r="G72" s="157" t="s">
        <v>346</v>
      </c>
      <c r="H72" s="157" t="s">
        <v>347</v>
      </c>
      <c r="I72" s="157" t="s">
        <v>348</v>
      </c>
    </row>
    <row r="73" spans="2:9" x14ac:dyDescent="0.25">
      <c r="B73" s="140" t="s">
        <v>397</v>
      </c>
      <c r="C73" s="137">
        <v>5640</v>
      </c>
      <c r="D73" s="138">
        <v>41580</v>
      </c>
      <c r="E73" s="139">
        <f t="shared" ref="E73" si="7">G73-H73</f>
        <v>1442</v>
      </c>
      <c r="F73" s="137">
        <v>184</v>
      </c>
      <c r="G73" s="139">
        <v>4325</v>
      </c>
      <c r="H73" s="139">
        <v>2883</v>
      </c>
      <c r="I73" s="139">
        <f t="shared" ref="I73" si="8">G73-H73</f>
        <v>1442</v>
      </c>
    </row>
    <row r="74" spans="2:9" x14ac:dyDescent="0.25">
      <c r="B74" s="140" t="s">
        <v>398</v>
      </c>
      <c r="C74" s="137"/>
      <c r="D74" s="138"/>
      <c r="E74" s="139"/>
      <c r="F74" s="137"/>
      <c r="G74" s="139"/>
      <c r="H74" s="139"/>
      <c r="I74" s="139"/>
    </row>
    <row r="75" spans="2:9" x14ac:dyDescent="0.25">
      <c r="B75" s="140" t="s">
        <v>399</v>
      </c>
      <c r="C75" s="137"/>
      <c r="D75" s="138"/>
      <c r="E75" s="139"/>
      <c r="F75" s="137"/>
      <c r="G75" s="139"/>
      <c r="H75" s="139"/>
      <c r="I75" s="139"/>
    </row>
    <row r="76" spans="2:9" x14ac:dyDescent="0.25">
      <c r="B76" s="140" t="s">
        <v>400</v>
      </c>
      <c r="C76" s="137"/>
      <c r="D76" s="138"/>
      <c r="E76" s="139"/>
      <c r="F76" s="137"/>
      <c r="G76" s="139"/>
      <c r="H76" s="139"/>
      <c r="I76" s="139"/>
    </row>
    <row r="77" spans="2:9" x14ac:dyDescent="0.25">
      <c r="B77" s="140" t="s">
        <v>401</v>
      </c>
      <c r="C77" s="137"/>
      <c r="D77" s="138"/>
      <c r="E77" s="139"/>
      <c r="F77" s="137"/>
      <c r="G77" s="139"/>
      <c r="H77" s="139"/>
      <c r="I77" s="139"/>
    </row>
    <row r="78" spans="2:9" x14ac:dyDescent="0.25">
      <c r="B78" s="153" t="s">
        <v>402</v>
      </c>
      <c r="C78" s="137"/>
      <c r="D78" s="138"/>
      <c r="E78" s="139"/>
      <c r="F78" s="137"/>
      <c r="G78" s="139"/>
      <c r="H78" s="139"/>
      <c r="I78" s="139"/>
    </row>
    <row r="79" spans="2:9" x14ac:dyDescent="0.25">
      <c r="B79" s="140" t="s">
        <v>403</v>
      </c>
      <c r="C79" s="137"/>
      <c r="D79" s="138"/>
      <c r="E79" s="139"/>
      <c r="F79" s="137"/>
      <c r="G79" s="139"/>
      <c r="H79" s="139"/>
      <c r="I79" s="139"/>
    </row>
    <row r="80" spans="2:9" x14ac:dyDescent="0.25">
      <c r="B80" s="140" t="s">
        <v>404</v>
      </c>
      <c r="C80" s="137"/>
      <c r="D80" s="138"/>
      <c r="E80" s="139"/>
      <c r="F80" s="137"/>
      <c r="G80" s="139"/>
      <c r="H80" s="139"/>
      <c r="I80" s="139"/>
    </row>
    <row r="81" spans="2:9" x14ac:dyDescent="0.25">
      <c r="B81" s="140" t="s">
        <v>405</v>
      </c>
      <c r="C81" s="137"/>
      <c r="D81" s="138"/>
      <c r="E81" s="139"/>
      <c r="F81" s="137"/>
      <c r="G81" s="139"/>
      <c r="H81" s="139"/>
      <c r="I81" s="139"/>
    </row>
    <row r="82" spans="2:9" x14ac:dyDescent="0.25">
      <c r="B82" s="153" t="s">
        <v>406</v>
      </c>
      <c r="C82" s="137"/>
      <c r="D82" s="138"/>
      <c r="E82" s="139"/>
      <c r="F82" s="137"/>
      <c r="G82" s="139"/>
      <c r="H82" s="139"/>
      <c r="I82" s="139"/>
    </row>
    <row r="83" spans="2:9" x14ac:dyDescent="0.25">
      <c r="B83" s="153" t="s">
        <v>407</v>
      </c>
      <c r="C83" s="137"/>
      <c r="D83" s="138"/>
      <c r="E83" s="139"/>
      <c r="F83" s="137"/>
      <c r="G83" s="139"/>
      <c r="H83" s="139"/>
      <c r="I83" s="139"/>
    </row>
    <row r="84" spans="2:9" x14ac:dyDescent="0.25">
      <c r="B84" s="141" t="s">
        <v>368</v>
      </c>
      <c r="C84" s="142">
        <f>SUM(C73:C83)</f>
        <v>5640</v>
      </c>
      <c r="D84" s="142">
        <f t="shared" ref="D84:I84" si="9">SUM(D73:D83)</f>
        <v>41580</v>
      </c>
      <c r="E84" s="143">
        <f t="shared" si="9"/>
        <v>1442</v>
      </c>
      <c r="F84" s="142">
        <f t="shared" si="9"/>
        <v>184</v>
      </c>
      <c r="G84" s="143">
        <f t="shared" si="9"/>
        <v>4325</v>
      </c>
      <c r="H84" s="143">
        <f t="shared" si="9"/>
        <v>2883</v>
      </c>
      <c r="I84" s="143">
        <f t="shared" si="9"/>
        <v>1442</v>
      </c>
    </row>
    <row r="85" spans="2:9" ht="15.75" thickBot="1" x14ac:dyDescent="0.3">
      <c r="E85" s="166"/>
      <c r="G85" s="166"/>
      <c r="H85" s="166"/>
      <c r="I85" s="166"/>
    </row>
    <row r="86" spans="2:9" ht="15.75" thickBot="1" x14ac:dyDescent="0.3">
      <c r="B86" s="158" t="s">
        <v>408</v>
      </c>
      <c r="C86" s="159">
        <f>C84+C67+C44+C30</f>
        <v>783376.1590253287</v>
      </c>
      <c r="D86" s="159">
        <f t="shared" ref="D86:I86" si="10">D84+D67+D44+D30</f>
        <v>2124048.1384615386</v>
      </c>
      <c r="E86" s="160">
        <f t="shared" si="10"/>
        <v>853051</v>
      </c>
      <c r="F86" s="159">
        <f t="shared" si="10"/>
        <v>94059</v>
      </c>
      <c r="G86" s="160">
        <f t="shared" si="10"/>
        <v>2503413</v>
      </c>
      <c r="H86" s="160">
        <f t="shared" si="10"/>
        <v>1650362</v>
      </c>
      <c r="I86" s="161">
        <f t="shared" si="10"/>
        <v>853051</v>
      </c>
    </row>
  </sheetData>
  <mergeCells count="13">
    <mergeCell ref="B4:I4"/>
    <mergeCell ref="B47:I47"/>
    <mergeCell ref="B48:B49"/>
    <mergeCell ref="D48:I48"/>
    <mergeCell ref="B70:I70"/>
    <mergeCell ref="B71:B72"/>
    <mergeCell ref="D71:I71"/>
    <mergeCell ref="B8:I8"/>
    <mergeCell ref="B9:B10"/>
    <mergeCell ref="D9:I9"/>
    <mergeCell ref="B33:I33"/>
    <mergeCell ref="B34:B35"/>
    <mergeCell ref="D34:I34"/>
  </mergeCells>
  <pageMargins left="0.7" right="0.7" top="0.75" bottom="0.75" header="0.3" footer="0.3"/>
  <pageSetup paperSize="8" scale="76"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4" sqref="B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299</v>
      </c>
      <c r="C1" s="3" t="s">
        <v>423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83</v>
      </c>
      <c r="C3" s="47" t="s">
        <v>95</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-0.33793814814996953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-6.0871730728049023E-2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0.25483052667360628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0.74450156890561348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81</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05" t="s">
        <v>11</v>
      </c>
      <c r="B13" s="61" t="s">
        <v>193</v>
      </c>
      <c r="C13" s="60" t="s">
        <v>425</v>
      </c>
      <c r="D13" s="61" t="s">
        <v>40</v>
      </c>
      <c r="E13" s="132">
        <f>-('Workings 1'!$D$86/1000000)/2</f>
        <v>-1.0620240692307692</v>
      </c>
      <c r="F13" s="132">
        <f>-('Workings 1'!$D$86/1000000)/2</f>
        <v>-1.0620240692307692</v>
      </c>
      <c r="G13" s="132"/>
      <c r="H13" s="132"/>
      <c r="I13" s="132"/>
      <c r="J13" s="13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06"/>
      <c r="B14" s="61" t="s">
        <v>195</v>
      </c>
      <c r="C14" s="60"/>
      <c r="D14" s="61" t="s">
        <v>40</v>
      </c>
      <c r="E14" s="132"/>
      <c r="F14" s="132"/>
      <c r="G14" s="132"/>
      <c r="H14" s="132"/>
      <c r="I14" s="132"/>
      <c r="J14" s="13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206"/>
      <c r="B15" s="61" t="s">
        <v>195</v>
      </c>
      <c r="C15" s="60"/>
      <c r="D15" s="61" t="s">
        <v>40</v>
      </c>
      <c r="E15" s="132"/>
      <c r="F15" s="132"/>
      <c r="G15" s="132"/>
      <c r="H15" s="132"/>
      <c r="I15" s="132"/>
      <c r="J15" s="13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06"/>
      <c r="B16" s="61" t="s">
        <v>195</v>
      </c>
      <c r="C16" s="60"/>
      <c r="D16" s="61" t="s">
        <v>40</v>
      </c>
      <c r="E16" s="132"/>
      <c r="F16" s="132"/>
      <c r="G16" s="132"/>
      <c r="H16" s="132"/>
      <c r="I16" s="132"/>
      <c r="J16" s="13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06"/>
      <c r="B17" s="61" t="s">
        <v>195</v>
      </c>
      <c r="C17" s="60"/>
      <c r="D17" s="61" t="s">
        <v>40</v>
      </c>
      <c r="E17" s="132"/>
      <c r="F17" s="132"/>
      <c r="G17" s="132"/>
      <c r="H17" s="132"/>
      <c r="I17" s="132"/>
      <c r="J17" s="13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07"/>
      <c r="B18" s="124" t="s">
        <v>194</v>
      </c>
      <c r="C18" s="130"/>
      <c r="D18" s="125" t="s">
        <v>40</v>
      </c>
      <c r="E18" s="59">
        <f>SUM(E13:E17)</f>
        <v>-1.0620240692307692</v>
      </c>
      <c r="F18" s="59">
        <f t="shared" ref="F18:AW18" si="0">SUM(F13:F17)</f>
        <v>-1.0620240692307692</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241" t="s">
        <v>298</v>
      </c>
      <c r="B19" s="61" t="s">
        <v>193</v>
      </c>
      <c r="C19" s="8" t="s">
        <v>426</v>
      </c>
      <c r="D19" s="9" t="s">
        <v>40</v>
      </c>
      <c r="E19" s="162">
        <f>-'Baseline scenario'!E7</f>
        <v>0.39168807951266432</v>
      </c>
      <c r="F19" s="162">
        <f>-'Baseline scenario'!F7</f>
        <v>0.39168807951266432</v>
      </c>
      <c r="G19" s="162"/>
      <c r="H19" s="162"/>
      <c r="I19" s="162"/>
      <c r="J19" s="162"/>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41"/>
      <c r="B20" s="61" t="s">
        <v>192</v>
      </c>
      <c r="C20" s="8" t="s">
        <v>424</v>
      </c>
      <c r="D20" s="9" t="s">
        <v>40</v>
      </c>
      <c r="E20" s="162"/>
      <c r="F20" s="162">
        <f>('Workings 1'!F86/1000000)/2</f>
        <v>4.7029500000000002E-2</v>
      </c>
      <c r="G20" s="162">
        <f>('Workings 1'!$F$86/1000000)</f>
        <v>9.4059000000000004E-2</v>
      </c>
      <c r="H20" s="162">
        <f>('Workings 1'!$F$86/1000000)</f>
        <v>9.4059000000000004E-2</v>
      </c>
      <c r="I20" s="162">
        <f>('Workings 1'!$F$86/1000000)</f>
        <v>9.4059000000000004E-2</v>
      </c>
      <c r="J20" s="162">
        <f>('Workings 1'!$F$86/1000000)</f>
        <v>9.4059000000000004E-2</v>
      </c>
      <c r="K20" s="162">
        <f>('Workings 1'!$F$86/1000000)</f>
        <v>9.4059000000000004E-2</v>
      </c>
      <c r="L20" s="162">
        <f>('Workings 1'!$F$86/1000000)</f>
        <v>9.4059000000000004E-2</v>
      </c>
      <c r="M20" s="162">
        <f>('Workings 1'!$F$86/1000000)</f>
        <v>9.4059000000000004E-2</v>
      </c>
      <c r="N20" s="162">
        <f>('Workings 1'!$F$86/1000000)</f>
        <v>9.4059000000000004E-2</v>
      </c>
      <c r="O20" s="162">
        <f>('Workings 1'!$F$86/1000000)</f>
        <v>9.4059000000000004E-2</v>
      </c>
      <c r="P20" s="162">
        <f>('Workings 1'!$F$86/1000000)</f>
        <v>9.4059000000000004E-2</v>
      </c>
      <c r="Q20" s="162">
        <f>('Workings 1'!$F$86/1000000)</f>
        <v>9.4059000000000004E-2</v>
      </c>
      <c r="R20" s="162">
        <f>('Workings 1'!$F$86/1000000)</f>
        <v>9.4059000000000004E-2</v>
      </c>
      <c r="S20" s="162">
        <f>('Workings 1'!$F$86/1000000)</f>
        <v>9.4059000000000004E-2</v>
      </c>
      <c r="T20" s="162">
        <f>('Workings 1'!$F$86/1000000)</f>
        <v>9.4059000000000004E-2</v>
      </c>
      <c r="U20" s="162">
        <f>('Workings 1'!$F$86/1000000)</f>
        <v>9.4059000000000004E-2</v>
      </c>
      <c r="V20" s="162">
        <f>('Workings 1'!$F$86/1000000)</f>
        <v>9.4059000000000004E-2</v>
      </c>
      <c r="W20" s="162">
        <f>('Workings 1'!$F$86/1000000)</f>
        <v>9.4059000000000004E-2</v>
      </c>
      <c r="X20" s="162">
        <f>('Workings 1'!$F$86/1000000)</f>
        <v>9.4059000000000004E-2</v>
      </c>
      <c r="Y20" s="162">
        <f>('Workings 1'!$F$86/1000000)</f>
        <v>9.4059000000000004E-2</v>
      </c>
      <c r="Z20" s="162">
        <f>('Workings 1'!$F$86/1000000)</f>
        <v>9.4059000000000004E-2</v>
      </c>
      <c r="AA20" s="162">
        <f>('Workings 1'!$F$86/1000000)</f>
        <v>9.4059000000000004E-2</v>
      </c>
      <c r="AB20" s="162">
        <f>('Workings 1'!$F$86/1000000)</f>
        <v>9.4059000000000004E-2</v>
      </c>
      <c r="AC20" s="162">
        <f>('Workings 1'!$F$86/1000000)</f>
        <v>9.4059000000000004E-2</v>
      </c>
      <c r="AD20" s="162">
        <f>('Workings 1'!$F$86/1000000)</f>
        <v>9.4059000000000004E-2</v>
      </c>
      <c r="AE20" s="162">
        <f>('Workings 1'!$F$86/1000000)</f>
        <v>9.4059000000000004E-2</v>
      </c>
      <c r="AF20" s="162">
        <f>('Workings 1'!$F$86/1000000)</f>
        <v>9.4059000000000004E-2</v>
      </c>
      <c r="AG20" s="162">
        <f>('Workings 1'!$F$86/1000000)</f>
        <v>9.4059000000000004E-2</v>
      </c>
      <c r="AH20" s="162">
        <f>('Workings 1'!$F$86/1000000)</f>
        <v>9.4059000000000004E-2</v>
      </c>
      <c r="AI20" s="162">
        <f>('Workings 1'!$F$86/1000000)</f>
        <v>9.4059000000000004E-2</v>
      </c>
      <c r="AJ20" s="162">
        <f>('Workings 1'!$F$86/1000000)</f>
        <v>9.4059000000000004E-2</v>
      </c>
      <c r="AK20" s="162">
        <f>('Workings 1'!$F$86/1000000)</f>
        <v>9.4059000000000004E-2</v>
      </c>
      <c r="AL20" s="162">
        <f>('Workings 1'!$F$86/1000000)</f>
        <v>9.4059000000000004E-2</v>
      </c>
      <c r="AM20" s="162">
        <f>('Workings 1'!$F$86/1000000)</f>
        <v>9.4059000000000004E-2</v>
      </c>
      <c r="AN20" s="162">
        <f>('Workings 1'!$F$86/1000000)</f>
        <v>9.4059000000000004E-2</v>
      </c>
      <c r="AO20" s="162">
        <f>('Workings 1'!$F$86/1000000)</f>
        <v>9.4059000000000004E-2</v>
      </c>
      <c r="AP20" s="162">
        <f>('Workings 1'!$F$86/1000000)</f>
        <v>9.4059000000000004E-2</v>
      </c>
      <c r="AQ20" s="162">
        <f>('Workings 1'!$F$86/1000000)</f>
        <v>9.4059000000000004E-2</v>
      </c>
      <c r="AR20" s="162">
        <f>('Workings 1'!$F$86/1000000)</f>
        <v>9.4059000000000004E-2</v>
      </c>
      <c r="AS20" s="162">
        <f>('Workings 1'!$F$86/1000000)</f>
        <v>9.4059000000000004E-2</v>
      </c>
      <c r="AT20" s="162">
        <f>('Workings 1'!$F$86/1000000)</f>
        <v>9.4059000000000004E-2</v>
      </c>
      <c r="AU20" s="162">
        <f>('Workings 1'!$F$86/1000000)</f>
        <v>9.4059000000000004E-2</v>
      </c>
      <c r="AV20" s="162">
        <f>('Workings 1'!$F$86/1000000)</f>
        <v>9.4059000000000004E-2</v>
      </c>
      <c r="AW20" s="162">
        <f>('Workings 1'!$F$86/1000000)</f>
        <v>9.4059000000000004E-2</v>
      </c>
      <c r="AX20" s="33"/>
      <c r="AY20" s="33"/>
      <c r="AZ20" s="33"/>
      <c r="BA20" s="33"/>
      <c r="BB20" s="33"/>
      <c r="BC20" s="33"/>
      <c r="BD20" s="33"/>
    </row>
    <row r="21" spans="1:56" x14ac:dyDescent="0.3">
      <c r="A21" s="241"/>
      <c r="B21" s="61" t="s">
        <v>195</v>
      </c>
      <c r="C21" s="8"/>
      <c r="D21" s="9" t="s">
        <v>40</v>
      </c>
      <c r="E21" s="162"/>
      <c r="F21" s="162"/>
      <c r="G21" s="162"/>
      <c r="H21" s="162"/>
      <c r="I21" s="162"/>
      <c r="J21" s="162"/>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41"/>
      <c r="B22" s="61" t="s">
        <v>195</v>
      </c>
      <c r="C22" s="8"/>
      <c r="D22" s="9" t="s">
        <v>40</v>
      </c>
      <c r="E22" s="162"/>
      <c r="F22" s="162"/>
      <c r="G22" s="162"/>
      <c r="H22" s="162"/>
      <c r="I22" s="162"/>
      <c r="J22" s="162"/>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41"/>
      <c r="B23" s="61" t="s">
        <v>195</v>
      </c>
      <c r="C23" s="8"/>
      <c r="D23" s="9" t="s">
        <v>40</v>
      </c>
      <c r="E23" s="162"/>
      <c r="F23" s="162"/>
      <c r="G23" s="162"/>
      <c r="H23" s="162"/>
      <c r="I23" s="162"/>
      <c r="J23" s="162"/>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41"/>
      <c r="B24" s="61" t="s">
        <v>195</v>
      </c>
      <c r="C24" s="8"/>
      <c r="D24" s="9" t="s">
        <v>40</v>
      </c>
      <c r="E24" s="162"/>
      <c r="F24" s="162"/>
      <c r="G24" s="162"/>
      <c r="H24" s="162"/>
      <c r="I24" s="162"/>
      <c r="J24" s="162"/>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42"/>
      <c r="B25" s="61" t="s">
        <v>317</v>
      </c>
      <c r="C25" s="8"/>
      <c r="D25" s="9" t="s">
        <v>40</v>
      </c>
      <c r="E25" s="67">
        <f>SUM(E19:E24)</f>
        <v>0.39168807951266432</v>
      </c>
      <c r="F25" s="67">
        <f t="shared" ref="F25:BD25" si="1">SUM(F19:F24)</f>
        <v>0.43871757951266432</v>
      </c>
      <c r="G25" s="67">
        <f t="shared" si="1"/>
        <v>9.4059000000000004E-2</v>
      </c>
      <c r="H25" s="67">
        <f t="shared" si="1"/>
        <v>9.4059000000000004E-2</v>
      </c>
      <c r="I25" s="67">
        <f t="shared" si="1"/>
        <v>9.4059000000000004E-2</v>
      </c>
      <c r="J25" s="67">
        <f t="shared" si="1"/>
        <v>9.4059000000000004E-2</v>
      </c>
      <c r="K25" s="67">
        <f t="shared" si="1"/>
        <v>9.4059000000000004E-2</v>
      </c>
      <c r="L25" s="67">
        <f t="shared" si="1"/>
        <v>9.4059000000000004E-2</v>
      </c>
      <c r="M25" s="67">
        <f t="shared" si="1"/>
        <v>9.4059000000000004E-2</v>
      </c>
      <c r="N25" s="67">
        <f t="shared" si="1"/>
        <v>9.4059000000000004E-2</v>
      </c>
      <c r="O25" s="67">
        <f t="shared" si="1"/>
        <v>9.4059000000000004E-2</v>
      </c>
      <c r="P25" s="67">
        <f t="shared" si="1"/>
        <v>9.4059000000000004E-2</v>
      </c>
      <c r="Q25" s="67">
        <f t="shared" si="1"/>
        <v>9.4059000000000004E-2</v>
      </c>
      <c r="R25" s="67">
        <f t="shared" si="1"/>
        <v>9.4059000000000004E-2</v>
      </c>
      <c r="S25" s="67">
        <f t="shared" si="1"/>
        <v>9.4059000000000004E-2</v>
      </c>
      <c r="T25" s="67">
        <f t="shared" si="1"/>
        <v>9.4059000000000004E-2</v>
      </c>
      <c r="U25" s="67">
        <f t="shared" si="1"/>
        <v>9.4059000000000004E-2</v>
      </c>
      <c r="V25" s="67">
        <f t="shared" si="1"/>
        <v>9.4059000000000004E-2</v>
      </c>
      <c r="W25" s="67">
        <f t="shared" si="1"/>
        <v>9.4059000000000004E-2</v>
      </c>
      <c r="X25" s="67">
        <f t="shared" si="1"/>
        <v>9.4059000000000004E-2</v>
      </c>
      <c r="Y25" s="67">
        <f t="shared" si="1"/>
        <v>9.4059000000000004E-2</v>
      </c>
      <c r="Z25" s="67">
        <f t="shared" si="1"/>
        <v>9.4059000000000004E-2</v>
      </c>
      <c r="AA25" s="67">
        <f t="shared" si="1"/>
        <v>9.4059000000000004E-2</v>
      </c>
      <c r="AB25" s="67">
        <f t="shared" si="1"/>
        <v>9.4059000000000004E-2</v>
      </c>
      <c r="AC25" s="67">
        <f t="shared" si="1"/>
        <v>9.4059000000000004E-2</v>
      </c>
      <c r="AD25" s="67">
        <f t="shared" si="1"/>
        <v>9.4059000000000004E-2</v>
      </c>
      <c r="AE25" s="67">
        <f t="shared" si="1"/>
        <v>9.4059000000000004E-2</v>
      </c>
      <c r="AF25" s="67">
        <f t="shared" si="1"/>
        <v>9.4059000000000004E-2</v>
      </c>
      <c r="AG25" s="67">
        <f t="shared" si="1"/>
        <v>9.4059000000000004E-2</v>
      </c>
      <c r="AH25" s="67">
        <f t="shared" si="1"/>
        <v>9.4059000000000004E-2</v>
      </c>
      <c r="AI25" s="67">
        <f t="shared" si="1"/>
        <v>9.4059000000000004E-2</v>
      </c>
      <c r="AJ25" s="67">
        <f t="shared" si="1"/>
        <v>9.4059000000000004E-2</v>
      </c>
      <c r="AK25" s="67">
        <f t="shared" si="1"/>
        <v>9.4059000000000004E-2</v>
      </c>
      <c r="AL25" s="67">
        <f t="shared" si="1"/>
        <v>9.4059000000000004E-2</v>
      </c>
      <c r="AM25" s="67">
        <f t="shared" si="1"/>
        <v>9.4059000000000004E-2</v>
      </c>
      <c r="AN25" s="67">
        <f t="shared" si="1"/>
        <v>9.4059000000000004E-2</v>
      </c>
      <c r="AO25" s="67">
        <f t="shared" si="1"/>
        <v>9.4059000000000004E-2</v>
      </c>
      <c r="AP25" s="67">
        <f t="shared" si="1"/>
        <v>9.4059000000000004E-2</v>
      </c>
      <c r="AQ25" s="67">
        <f t="shared" si="1"/>
        <v>9.4059000000000004E-2</v>
      </c>
      <c r="AR25" s="67">
        <f t="shared" si="1"/>
        <v>9.4059000000000004E-2</v>
      </c>
      <c r="AS25" s="67">
        <f t="shared" si="1"/>
        <v>9.4059000000000004E-2</v>
      </c>
      <c r="AT25" s="67">
        <f t="shared" si="1"/>
        <v>9.4059000000000004E-2</v>
      </c>
      <c r="AU25" s="67">
        <f t="shared" si="1"/>
        <v>9.4059000000000004E-2</v>
      </c>
      <c r="AV25" s="67">
        <f t="shared" si="1"/>
        <v>9.4059000000000004E-2</v>
      </c>
      <c r="AW25" s="67">
        <f t="shared" si="1"/>
        <v>9.4059000000000004E-2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94</v>
      </c>
      <c r="C26" s="58" t="s">
        <v>92</v>
      </c>
      <c r="D26" s="57" t="s">
        <v>40</v>
      </c>
      <c r="E26" s="59">
        <f>E18+E25</f>
        <v>-0.67033598971810493</v>
      </c>
      <c r="F26" s="59">
        <f t="shared" ref="F26:BD26" si="2">F18+F25</f>
        <v>-0.62330648971810487</v>
      </c>
      <c r="G26" s="59">
        <f t="shared" si="2"/>
        <v>9.4059000000000004E-2</v>
      </c>
      <c r="H26" s="59">
        <f t="shared" si="2"/>
        <v>9.4059000000000004E-2</v>
      </c>
      <c r="I26" s="59">
        <f t="shared" si="2"/>
        <v>9.4059000000000004E-2</v>
      </c>
      <c r="J26" s="59">
        <f t="shared" si="2"/>
        <v>9.4059000000000004E-2</v>
      </c>
      <c r="K26" s="59">
        <f t="shared" si="2"/>
        <v>9.4059000000000004E-2</v>
      </c>
      <c r="L26" s="59">
        <f t="shared" si="2"/>
        <v>9.4059000000000004E-2</v>
      </c>
      <c r="M26" s="59">
        <f t="shared" si="2"/>
        <v>9.4059000000000004E-2</v>
      </c>
      <c r="N26" s="59">
        <f t="shared" si="2"/>
        <v>9.4059000000000004E-2</v>
      </c>
      <c r="O26" s="59">
        <f t="shared" si="2"/>
        <v>9.4059000000000004E-2</v>
      </c>
      <c r="P26" s="59">
        <f t="shared" si="2"/>
        <v>9.4059000000000004E-2</v>
      </c>
      <c r="Q26" s="59">
        <f t="shared" si="2"/>
        <v>9.4059000000000004E-2</v>
      </c>
      <c r="R26" s="59">
        <f t="shared" si="2"/>
        <v>9.4059000000000004E-2</v>
      </c>
      <c r="S26" s="59">
        <f t="shared" si="2"/>
        <v>9.4059000000000004E-2</v>
      </c>
      <c r="T26" s="59">
        <f t="shared" si="2"/>
        <v>9.4059000000000004E-2</v>
      </c>
      <c r="U26" s="59">
        <f t="shared" si="2"/>
        <v>9.4059000000000004E-2</v>
      </c>
      <c r="V26" s="59">
        <f t="shared" si="2"/>
        <v>9.4059000000000004E-2</v>
      </c>
      <c r="W26" s="59">
        <f t="shared" si="2"/>
        <v>9.4059000000000004E-2</v>
      </c>
      <c r="X26" s="59">
        <f t="shared" si="2"/>
        <v>9.4059000000000004E-2</v>
      </c>
      <c r="Y26" s="59">
        <f t="shared" si="2"/>
        <v>9.4059000000000004E-2</v>
      </c>
      <c r="Z26" s="59">
        <f t="shared" si="2"/>
        <v>9.4059000000000004E-2</v>
      </c>
      <c r="AA26" s="59">
        <f t="shared" si="2"/>
        <v>9.4059000000000004E-2</v>
      </c>
      <c r="AB26" s="59">
        <f t="shared" si="2"/>
        <v>9.4059000000000004E-2</v>
      </c>
      <c r="AC26" s="59">
        <f t="shared" si="2"/>
        <v>9.4059000000000004E-2</v>
      </c>
      <c r="AD26" s="59">
        <f t="shared" si="2"/>
        <v>9.4059000000000004E-2</v>
      </c>
      <c r="AE26" s="59">
        <f t="shared" si="2"/>
        <v>9.4059000000000004E-2</v>
      </c>
      <c r="AF26" s="59">
        <f t="shared" si="2"/>
        <v>9.4059000000000004E-2</v>
      </c>
      <c r="AG26" s="59">
        <f t="shared" si="2"/>
        <v>9.4059000000000004E-2</v>
      </c>
      <c r="AH26" s="59">
        <f t="shared" si="2"/>
        <v>9.4059000000000004E-2</v>
      </c>
      <c r="AI26" s="59">
        <f t="shared" si="2"/>
        <v>9.4059000000000004E-2</v>
      </c>
      <c r="AJ26" s="59">
        <f t="shared" si="2"/>
        <v>9.4059000000000004E-2</v>
      </c>
      <c r="AK26" s="59">
        <f t="shared" si="2"/>
        <v>9.4059000000000004E-2</v>
      </c>
      <c r="AL26" s="59">
        <f t="shared" si="2"/>
        <v>9.4059000000000004E-2</v>
      </c>
      <c r="AM26" s="59">
        <f t="shared" si="2"/>
        <v>9.4059000000000004E-2</v>
      </c>
      <c r="AN26" s="59">
        <f t="shared" si="2"/>
        <v>9.4059000000000004E-2</v>
      </c>
      <c r="AO26" s="59">
        <f t="shared" si="2"/>
        <v>9.4059000000000004E-2</v>
      </c>
      <c r="AP26" s="59">
        <f t="shared" si="2"/>
        <v>9.4059000000000004E-2</v>
      </c>
      <c r="AQ26" s="59">
        <f t="shared" si="2"/>
        <v>9.4059000000000004E-2</v>
      </c>
      <c r="AR26" s="59">
        <f t="shared" si="2"/>
        <v>9.4059000000000004E-2</v>
      </c>
      <c r="AS26" s="59">
        <f t="shared" si="2"/>
        <v>9.4059000000000004E-2</v>
      </c>
      <c r="AT26" s="59">
        <f t="shared" si="2"/>
        <v>9.4059000000000004E-2</v>
      </c>
      <c r="AU26" s="59">
        <f t="shared" si="2"/>
        <v>9.4059000000000004E-2</v>
      </c>
      <c r="AV26" s="59">
        <f t="shared" si="2"/>
        <v>9.4059000000000004E-2</v>
      </c>
      <c r="AW26" s="59">
        <f t="shared" si="2"/>
        <v>9.4059000000000004E-2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-0.53626879177448394</v>
      </c>
      <c r="F28" s="34">
        <f t="shared" ref="F28:AW28" si="4">F26*F27</f>
        <v>-0.49864519177448391</v>
      </c>
      <c r="G28" s="34">
        <f t="shared" si="4"/>
        <v>7.5247200000000014E-2</v>
      </c>
      <c r="H28" s="34">
        <f t="shared" si="4"/>
        <v>7.5247200000000014E-2</v>
      </c>
      <c r="I28" s="34">
        <f t="shared" si="4"/>
        <v>7.5247200000000014E-2</v>
      </c>
      <c r="J28" s="34">
        <f t="shared" si="4"/>
        <v>7.5247200000000014E-2</v>
      </c>
      <c r="K28" s="34">
        <f t="shared" si="4"/>
        <v>7.5247200000000014E-2</v>
      </c>
      <c r="L28" s="34">
        <f t="shared" si="4"/>
        <v>7.5247200000000014E-2</v>
      </c>
      <c r="M28" s="34">
        <f t="shared" si="4"/>
        <v>7.5247200000000014E-2</v>
      </c>
      <c r="N28" s="34">
        <f t="shared" si="4"/>
        <v>7.5247200000000014E-2</v>
      </c>
      <c r="O28" s="34">
        <f t="shared" si="4"/>
        <v>7.5247200000000014E-2</v>
      </c>
      <c r="P28" s="34">
        <f t="shared" si="4"/>
        <v>7.5247200000000014E-2</v>
      </c>
      <c r="Q28" s="34">
        <f t="shared" si="4"/>
        <v>7.5247200000000014E-2</v>
      </c>
      <c r="R28" s="34">
        <f t="shared" si="4"/>
        <v>7.5247200000000014E-2</v>
      </c>
      <c r="S28" s="34">
        <f t="shared" si="4"/>
        <v>7.5247200000000014E-2</v>
      </c>
      <c r="T28" s="34">
        <f t="shared" si="4"/>
        <v>7.5247200000000014E-2</v>
      </c>
      <c r="U28" s="34">
        <f t="shared" si="4"/>
        <v>7.5247200000000014E-2</v>
      </c>
      <c r="V28" s="34">
        <f t="shared" si="4"/>
        <v>7.5247200000000014E-2</v>
      </c>
      <c r="W28" s="34">
        <f t="shared" si="4"/>
        <v>7.5247200000000014E-2</v>
      </c>
      <c r="X28" s="34">
        <f t="shared" si="4"/>
        <v>7.5247200000000014E-2</v>
      </c>
      <c r="Y28" s="34">
        <f t="shared" si="4"/>
        <v>7.5247200000000014E-2</v>
      </c>
      <c r="Z28" s="34">
        <f t="shared" si="4"/>
        <v>7.5247200000000014E-2</v>
      </c>
      <c r="AA28" s="34">
        <f t="shared" si="4"/>
        <v>7.5247200000000014E-2</v>
      </c>
      <c r="AB28" s="34">
        <f t="shared" si="4"/>
        <v>7.5247200000000014E-2</v>
      </c>
      <c r="AC28" s="34">
        <f t="shared" si="4"/>
        <v>7.5247200000000014E-2</v>
      </c>
      <c r="AD28" s="34">
        <f t="shared" si="4"/>
        <v>7.5247200000000014E-2</v>
      </c>
      <c r="AE28" s="34">
        <f t="shared" si="4"/>
        <v>7.5247200000000014E-2</v>
      </c>
      <c r="AF28" s="34">
        <f t="shared" si="4"/>
        <v>7.5247200000000014E-2</v>
      </c>
      <c r="AG28" s="34">
        <f t="shared" si="4"/>
        <v>7.5247200000000014E-2</v>
      </c>
      <c r="AH28" s="34">
        <f t="shared" si="4"/>
        <v>7.5247200000000014E-2</v>
      </c>
      <c r="AI28" s="34">
        <f t="shared" si="4"/>
        <v>7.5247200000000014E-2</v>
      </c>
      <c r="AJ28" s="34">
        <f t="shared" si="4"/>
        <v>7.5247200000000014E-2</v>
      </c>
      <c r="AK28" s="34">
        <f t="shared" si="4"/>
        <v>7.5247200000000014E-2</v>
      </c>
      <c r="AL28" s="34">
        <f t="shared" si="4"/>
        <v>7.5247200000000014E-2</v>
      </c>
      <c r="AM28" s="34">
        <f t="shared" si="4"/>
        <v>7.5247200000000014E-2</v>
      </c>
      <c r="AN28" s="34">
        <f t="shared" si="4"/>
        <v>7.5247200000000014E-2</v>
      </c>
      <c r="AO28" s="34">
        <f t="shared" si="4"/>
        <v>7.5247200000000014E-2</v>
      </c>
      <c r="AP28" s="34">
        <f t="shared" si="4"/>
        <v>7.5247200000000014E-2</v>
      </c>
      <c r="AQ28" s="34">
        <f t="shared" si="4"/>
        <v>7.5247200000000014E-2</v>
      </c>
      <c r="AR28" s="34">
        <f t="shared" si="4"/>
        <v>7.5247200000000014E-2</v>
      </c>
      <c r="AS28" s="34">
        <f t="shared" si="4"/>
        <v>7.5247200000000014E-2</v>
      </c>
      <c r="AT28" s="34">
        <f t="shared" si="4"/>
        <v>7.5247200000000014E-2</v>
      </c>
      <c r="AU28" s="34">
        <f t="shared" si="4"/>
        <v>7.5247200000000014E-2</v>
      </c>
      <c r="AV28" s="34">
        <f t="shared" si="4"/>
        <v>7.5247200000000014E-2</v>
      </c>
      <c r="AW28" s="34">
        <f t="shared" si="4"/>
        <v>7.5247200000000014E-2</v>
      </c>
      <c r="AX28" s="34"/>
      <c r="AY28" s="34"/>
      <c r="AZ28" s="34"/>
      <c r="BA28" s="34"/>
      <c r="BB28" s="34"/>
      <c r="BC28" s="34"/>
      <c r="BD28" s="34"/>
    </row>
    <row r="29" spans="1:56" x14ac:dyDescent="0.3">
      <c r="A29" s="115"/>
      <c r="B29" s="9" t="s">
        <v>91</v>
      </c>
      <c r="C29" s="11" t="s">
        <v>44</v>
      </c>
      <c r="D29" s="9" t="s">
        <v>40</v>
      </c>
      <c r="E29" s="34">
        <f>E26-E28</f>
        <v>-0.13406719794362099</v>
      </c>
      <c r="F29" s="34">
        <f t="shared" ref="F29:AW29" si="5">F26-F28</f>
        <v>-0.12466129794362096</v>
      </c>
      <c r="G29" s="34">
        <f t="shared" si="5"/>
        <v>1.881179999999999E-2</v>
      </c>
      <c r="H29" s="34">
        <f t="shared" si="5"/>
        <v>1.881179999999999E-2</v>
      </c>
      <c r="I29" s="34">
        <f t="shared" si="5"/>
        <v>1.881179999999999E-2</v>
      </c>
      <c r="J29" s="34">
        <f t="shared" si="5"/>
        <v>1.881179999999999E-2</v>
      </c>
      <c r="K29" s="34">
        <f t="shared" si="5"/>
        <v>1.881179999999999E-2</v>
      </c>
      <c r="L29" s="34">
        <f t="shared" si="5"/>
        <v>1.881179999999999E-2</v>
      </c>
      <c r="M29" s="34">
        <f t="shared" si="5"/>
        <v>1.881179999999999E-2</v>
      </c>
      <c r="N29" s="34">
        <f t="shared" si="5"/>
        <v>1.881179999999999E-2</v>
      </c>
      <c r="O29" s="34">
        <f t="shared" si="5"/>
        <v>1.881179999999999E-2</v>
      </c>
      <c r="P29" s="34">
        <f t="shared" si="5"/>
        <v>1.881179999999999E-2</v>
      </c>
      <c r="Q29" s="34">
        <f t="shared" si="5"/>
        <v>1.881179999999999E-2</v>
      </c>
      <c r="R29" s="34">
        <f t="shared" si="5"/>
        <v>1.881179999999999E-2</v>
      </c>
      <c r="S29" s="34">
        <f t="shared" si="5"/>
        <v>1.881179999999999E-2</v>
      </c>
      <c r="T29" s="34">
        <f t="shared" si="5"/>
        <v>1.881179999999999E-2</v>
      </c>
      <c r="U29" s="34">
        <f t="shared" si="5"/>
        <v>1.881179999999999E-2</v>
      </c>
      <c r="V29" s="34">
        <f t="shared" si="5"/>
        <v>1.881179999999999E-2</v>
      </c>
      <c r="W29" s="34">
        <f t="shared" si="5"/>
        <v>1.881179999999999E-2</v>
      </c>
      <c r="X29" s="34">
        <f t="shared" si="5"/>
        <v>1.881179999999999E-2</v>
      </c>
      <c r="Y29" s="34">
        <f t="shared" si="5"/>
        <v>1.881179999999999E-2</v>
      </c>
      <c r="Z29" s="34">
        <f t="shared" si="5"/>
        <v>1.881179999999999E-2</v>
      </c>
      <c r="AA29" s="34">
        <f t="shared" si="5"/>
        <v>1.881179999999999E-2</v>
      </c>
      <c r="AB29" s="34">
        <f t="shared" si="5"/>
        <v>1.881179999999999E-2</v>
      </c>
      <c r="AC29" s="34">
        <f t="shared" si="5"/>
        <v>1.881179999999999E-2</v>
      </c>
      <c r="AD29" s="34">
        <f t="shared" si="5"/>
        <v>1.881179999999999E-2</v>
      </c>
      <c r="AE29" s="34">
        <f t="shared" si="5"/>
        <v>1.881179999999999E-2</v>
      </c>
      <c r="AF29" s="34">
        <f t="shared" si="5"/>
        <v>1.881179999999999E-2</v>
      </c>
      <c r="AG29" s="34">
        <f t="shared" si="5"/>
        <v>1.881179999999999E-2</v>
      </c>
      <c r="AH29" s="34">
        <f t="shared" si="5"/>
        <v>1.881179999999999E-2</v>
      </c>
      <c r="AI29" s="34">
        <f t="shared" si="5"/>
        <v>1.881179999999999E-2</v>
      </c>
      <c r="AJ29" s="34">
        <f t="shared" si="5"/>
        <v>1.881179999999999E-2</v>
      </c>
      <c r="AK29" s="34">
        <f t="shared" si="5"/>
        <v>1.881179999999999E-2</v>
      </c>
      <c r="AL29" s="34">
        <f t="shared" si="5"/>
        <v>1.881179999999999E-2</v>
      </c>
      <c r="AM29" s="34">
        <f t="shared" si="5"/>
        <v>1.881179999999999E-2</v>
      </c>
      <c r="AN29" s="34">
        <f t="shared" si="5"/>
        <v>1.881179999999999E-2</v>
      </c>
      <c r="AO29" s="34">
        <f t="shared" si="5"/>
        <v>1.881179999999999E-2</v>
      </c>
      <c r="AP29" s="34">
        <f t="shared" si="5"/>
        <v>1.881179999999999E-2</v>
      </c>
      <c r="AQ29" s="34">
        <f t="shared" si="5"/>
        <v>1.881179999999999E-2</v>
      </c>
      <c r="AR29" s="34">
        <f t="shared" si="5"/>
        <v>1.881179999999999E-2</v>
      </c>
      <c r="AS29" s="34">
        <f t="shared" si="5"/>
        <v>1.881179999999999E-2</v>
      </c>
      <c r="AT29" s="34">
        <f t="shared" si="5"/>
        <v>1.881179999999999E-2</v>
      </c>
      <c r="AU29" s="34">
        <f t="shared" si="5"/>
        <v>1.881179999999999E-2</v>
      </c>
      <c r="AV29" s="34">
        <f t="shared" si="5"/>
        <v>1.881179999999999E-2</v>
      </c>
      <c r="AW29" s="34">
        <f t="shared" si="5"/>
        <v>1.881179999999999E-2</v>
      </c>
      <c r="AX29" s="34"/>
      <c r="AY29" s="34"/>
      <c r="AZ29" s="34"/>
      <c r="BA29" s="34"/>
      <c r="BB29" s="34"/>
      <c r="BC29" s="34"/>
      <c r="BD29" s="34"/>
    </row>
    <row r="30" spans="1:56" ht="16.5" hidden="1" customHeight="1" outlineLevel="1" x14ac:dyDescent="0.35">
      <c r="A30" s="115"/>
      <c r="B30" s="9" t="s">
        <v>1</v>
      </c>
      <c r="C30" s="11" t="s">
        <v>53</v>
      </c>
      <c r="D30" s="9" t="s">
        <v>40</v>
      </c>
      <c r="F30" s="34">
        <f>$E$28/'Fixed data'!$C$7</f>
        <v>-1.1917084261655199E-2</v>
      </c>
      <c r="G30" s="34">
        <f>$E$28/'Fixed data'!$C$7</f>
        <v>-1.1917084261655199E-2</v>
      </c>
      <c r="H30" s="34">
        <f>$E$28/'Fixed data'!$C$7</f>
        <v>-1.1917084261655199E-2</v>
      </c>
      <c r="I30" s="34">
        <f>$E$28/'Fixed data'!$C$7</f>
        <v>-1.1917084261655199E-2</v>
      </c>
      <c r="J30" s="34">
        <f>$E$28/'Fixed data'!$C$7</f>
        <v>-1.1917084261655199E-2</v>
      </c>
      <c r="K30" s="34">
        <f>$E$28/'Fixed data'!$C$7</f>
        <v>-1.1917084261655199E-2</v>
      </c>
      <c r="L30" s="34">
        <f>$E$28/'Fixed data'!$C$7</f>
        <v>-1.1917084261655199E-2</v>
      </c>
      <c r="M30" s="34">
        <f>$E$28/'Fixed data'!$C$7</f>
        <v>-1.1917084261655199E-2</v>
      </c>
      <c r="N30" s="34">
        <f>$E$28/'Fixed data'!$C$7</f>
        <v>-1.1917084261655199E-2</v>
      </c>
      <c r="O30" s="34">
        <f>$E$28/'Fixed data'!$C$7</f>
        <v>-1.1917084261655199E-2</v>
      </c>
      <c r="P30" s="34">
        <f>$E$28/'Fixed data'!$C$7</f>
        <v>-1.1917084261655199E-2</v>
      </c>
      <c r="Q30" s="34">
        <f>$E$28/'Fixed data'!$C$7</f>
        <v>-1.1917084261655199E-2</v>
      </c>
      <c r="R30" s="34">
        <f>$E$28/'Fixed data'!$C$7</f>
        <v>-1.1917084261655199E-2</v>
      </c>
      <c r="S30" s="34">
        <f>$E$28/'Fixed data'!$C$7</f>
        <v>-1.1917084261655199E-2</v>
      </c>
      <c r="T30" s="34">
        <f>$E$28/'Fixed data'!$C$7</f>
        <v>-1.1917084261655199E-2</v>
      </c>
      <c r="U30" s="34">
        <f>$E$28/'Fixed data'!$C$7</f>
        <v>-1.1917084261655199E-2</v>
      </c>
      <c r="V30" s="34">
        <f>$E$28/'Fixed data'!$C$7</f>
        <v>-1.1917084261655199E-2</v>
      </c>
      <c r="W30" s="34">
        <f>$E$28/'Fixed data'!$C$7</f>
        <v>-1.1917084261655199E-2</v>
      </c>
      <c r="X30" s="34">
        <f>$E$28/'Fixed data'!$C$7</f>
        <v>-1.1917084261655199E-2</v>
      </c>
      <c r="Y30" s="34">
        <f>$E$28/'Fixed data'!$C$7</f>
        <v>-1.1917084261655199E-2</v>
      </c>
      <c r="Z30" s="34">
        <f>$E$28/'Fixed data'!$C$7</f>
        <v>-1.1917084261655199E-2</v>
      </c>
      <c r="AA30" s="34">
        <f>$E$28/'Fixed data'!$C$7</f>
        <v>-1.1917084261655199E-2</v>
      </c>
      <c r="AB30" s="34">
        <f>$E$28/'Fixed data'!$C$7</f>
        <v>-1.1917084261655199E-2</v>
      </c>
      <c r="AC30" s="34">
        <f>$E$28/'Fixed data'!$C$7</f>
        <v>-1.1917084261655199E-2</v>
      </c>
      <c r="AD30" s="34">
        <f>$E$28/'Fixed data'!$C$7</f>
        <v>-1.1917084261655199E-2</v>
      </c>
      <c r="AE30" s="34">
        <f>$E$28/'Fixed data'!$C$7</f>
        <v>-1.1917084261655199E-2</v>
      </c>
      <c r="AF30" s="34">
        <f>$E$28/'Fixed data'!$C$7</f>
        <v>-1.1917084261655199E-2</v>
      </c>
      <c r="AG30" s="34">
        <f>$E$28/'Fixed data'!$C$7</f>
        <v>-1.1917084261655199E-2</v>
      </c>
      <c r="AH30" s="34">
        <f>$E$28/'Fixed data'!$C$7</f>
        <v>-1.1917084261655199E-2</v>
      </c>
      <c r="AI30" s="34">
        <f>$E$28/'Fixed data'!$C$7</f>
        <v>-1.1917084261655199E-2</v>
      </c>
      <c r="AJ30" s="34">
        <f>$E$28/'Fixed data'!$C$7</f>
        <v>-1.1917084261655199E-2</v>
      </c>
      <c r="AK30" s="34">
        <f>$E$28/'Fixed data'!$C$7</f>
        <v>-1.1917084261655199E-2</v>
      </c>
      <c r="AL30" s="34">
        <f>$E$28/'Fixed data'!$C$7</f>
        <v>-1.1917084261655199E-2</v>
      </c>
      <c r="AM30" s="34">
        <f>$E$28/'Fixed data'!$C$7</f>
        <v>-1.1917084261655199E-2</v>
      </c>
      <c r="AN30" s="34">
        <f>$E$28/'Fixed data'!$C$7</f>
        <v>-1.1917084261655199E-2</v>
      </c>
      <c r="AO30" s="34">
        <f>$E$28/'Fixed data'!$C$7</f>
        <v>-1.1917084261655199E-2</v>
      </c>
      <c r="AP30" s="34">
        <f>$E$28/'Fixed data'!$C$7</f>
        <v>-1.1917084261655199E-2</v>
      </c>
      <c r="AQ30" s="34">
        <f>$E$28/'Fixed data'!$C$7</f>
        <v>-1.1917084261655199E-2</v>
      </c>
      <c r="AR30" s="34">
        <f>$E$28/'Fixed data'!$C$7</f>
        <v>-1.1917084261655199E-2</v>
      </c>
      <c r="AS30" s="34">
        <f>$E$28/'Fixed data'!$C$7</f>
        <v>-1.1917084261655199E-2</v>
      </c>
      <c r="AT30" s="34">
        <f>$E$28/'Fixed data'!$C$7</f>
        <v>-1.1917084261655199E-2</v>
      </c>
      <c r="AU30" s="34">
        <f>$E$28/'Fixed data'!$C$7</f>
        <v>-1.1917084261655199E-2</v>
      </c>
      <c r="AV30" s="34">
        <f>$E$28/'Fixed data'!$C$7</f>
        <v>-1.1917084261655199E-2</v>
      </c>
      <c r="AW30" s="34">
        <f>$E$28/'Fixed data'!$C$7</f>
        <v>-1.1917084261655199E-2</v>
      </c>
      <c r="AX30" s="34">
        <f>$E$28/'Fixed data'!$C$7</f>
        <v>-1.1917084261655199E-2</v>
      </c>
      <c r="AY30" s="34"/>
      <c r="AZ30" s="34"/>
      <c r="BA30" s="34"/>
      <c r="BB30" s="34"/>
      <c r="BC30" s="34"/>
      <c r="BD30" s="34"/>
    </row>
    <row r="31" spans="1:56" ht="16.5" hidden="1" customHeight="1" outlineLevel="1" x14ac:dyDescent="0.35">
      <c r="A31" s="115"/>
      <c r="B31" s="9" t="s">
        <v>2</v>
      </c>
      <c r="C31" s="11" t="s">
        <v>54</v>
      </c>
      <c r="D31" s="9" t="s">
        <v>40</v>
      </c>
      <c r="F31" s="34"/>
      <c r="G31" s="34">
        <f>$F$28/'Fixed data'!$C$7</f>
        <v>-1.1081004261655198E-2</v>
      </c>
      <c r="H31" s="34">
        <f>$F$28/'Fixed data'!$C$7</f>
        <v>-1.1081004261655198E-2</v>
      </c>
      <c r="I31" s="34">
        <f>$F$28/'Fixed data'!$C$7</f>
        <v>-1.1081004261655198E-2</v>
      </c>
      <c r="J31" s="34">
        <f>$F$28/'Fixed data'!$C$7</f>
        <v>-1.1081004261655198E-2</v>
      </c>
      <c r="K31" s="34">
        <f>$F$28/'Fixed data'!$C$7</f>
        <v>-1.1081004261655198E-2</v>
      </c>
      <c r="L31" s="34">
        <f>$F$28/'Fixed data'!$C$7</f>
        <v>-1.1081004261655198E-2</v>
      </c>
      <c r="M31" s="34">
        <f>$F$28/'Fixed data'!$C$7</f>
        <v>-1.1081004261655198E-2</v>
      </c>
      <c r="N31" s="34">
        <f>$F$28/'Fixed data'!$C$7</f>
        <v>-1.1081004261655198E-2</v>
      </c>
      <c r="O31" s="34">
        <f>$F$28/'Fixed data'!$C$7</f>
        <v>-1.1081004261655198E-2</v>
      </c>
      <c r="P31" s="34">
        <f>$F$28/'Fixed data'!$C$7</f>
        <v>-1.1081004261655198E-2</v>
      </c>
      <c r="Q31" s="34">
        <f>$F$28/'Fixed data'!$C$7</f>
        <v>-1.1081004261655198E-2</v>
      </c>
      <c r="R31" s="34">
        <f>$F$28/'Fixed data'!$C$7</f>
        <v>-1.1081004261655198E-2</v>
      </c>
      <c r="S31" s="34">
        <f>$F$28/'Fixed data'!$C$7</f>
        <v>-1.1081004261655198E-2</v>
      </c>
      <c r="T31" s="34">
        <f>$F$28/'Fixed data'!$C$7</f>
        <v>-1.1081004261655198E-2</v>
      </c>
      <c r="U31" s="34">
        <f>$F$28/'Fixed data'!$C$7</f>
        <v>-1.1081004261655198E-2</v>
      </c>
      <c r="V31" s="34">
        <f>$F$28/'Fixed data'!$C$7</f>
        <v>-1.1081004261655198E-2</v>
      </c>
      <c r="W31" s="34">
        <f>$F$28/'Fixed data'!$C$7</f>
        <v>-1.1081004261655198E-2</v>
      </c>
      <c r="X31" s="34">
        <f>$F$28/'Fixed data'!$C$7</f>
        <v>-1.1081004261655198E-2</v>
      </c>
      <c r="Y31" s="34">
        <f>$F$28/'Fixed data'!$C$7</f>
        <v>-1.1081004261655198E-2</v>
      </c>
      <c r="Z31" s="34">
        <f>$F$28/'Fixed data'!$C$7</f>
        <v>-1.1081004261655198E-2</v>
      </c>
      <c r="AA31" s="34">
        <f>$F$28/'Fixed data'!$C$7</f>
        <v>-1.1081004261655198E-2</v>
      </c>
      <c r="AB31" s="34">
        <f>$F$28/'Fixed data'!$C$7</f>
        <v>-1.1081004261655198E-2</v>
      </c>
      <c r="AC31" s="34">
        <f>$F$28/'Fixed data'!$C$7</f>
        <v>-1.1081004261655198E-2</v>
      </c>
      <c r="AD31" s="34">
        <f>$F$28/'Fixed data'!$C$7</f>
        <v>-1.1081004261655198E-2</v>
      </c>
      <c r="AE31" s="34">
        <f>$F$28/'Fixed data'!$C$7</f>
        <v>-1.1081004261655198E-2</v>
      </c>
      <c r="AF31" s="34">
        <f>$F$28/'Fixed data'!$C$7</f>
        <v>-1.1081004261655198E-2</v>
      </c>
      <c r="AG31" s="34">
        <f>$F$28/'Fixed data'!$C$7</f>
        <v>-1.1081004261655198E-2</v>
      </c>
      <c r="AH31" s="34">
        <f>$F$28/'Fixed data'!$C$7</f>
        <v>-1.1081004261655198E-2</v>
      </c>
      <c r="AI31" s="34">
        <f>$F$28/'Fixed data'!$C$7</f>
        <v>-1.1081004261655198E-2</v>
      </c>
      <c r="AJ31" s="34">
        <f>$F$28/'Fixed data'!$C$7</f>
        <v>-1.1081004261655198E-2</v>
      </c>
      <c r="AK31" s="34">
        <f>$F$28/'Fixed data'!$C$7</f>
        <v>-1.1081004261655198E-2</v>
      </c>
      <c r="AL31" s="34">
        <f>$F$28/'Fixed data'!$C$7</f>
        <v>-1.1081004261655198E-2</v>
      </c>
      <c r="AM31" s="34">
        <f>$F$28/'Fixed data'!$C$7</f>
        <v>-1.1081004261655198E-2</v>
      </c>
      <c r="AN31" s="34">
        <f>$F$28/'Fixed data'!$C$7</f>
        <v>-1.1081004261655198E-2</v>
      </c>
      <c r="AO31" s="34">
        <f>$F$28/'Fixed data'!$C$7</f>
        <v>-1.1081004261655198E-2</v>
      </c>
      <c r="AP31" s="34">
        <f>$F$28/'Fixed data'!$C$7</f>
        <v>-1.1081004261655198E-2</v>
      </c>
      <c r="AQ31" s="34">
        <f>$F$28/'Fixed data'!$C$7</f>
        <v>-1.1081004261655198E-2</v>
      </c>
      <c r="AR31" s="34">
        <f>$F$28/'Fixed data'!$C$7</f>
        <v>-1.1081004261655198E-2</v>
      </c>
      <c r="AS31" s="34">
        <f>$F$28/'Fixed data'!$C$7</f>
        <v>-1.1081004261655198E-2</v>
      </c>
      <c r="AT31" s="34">
        <f>$F$28/'Fixed data'!$C$7</f>
        <v>-1.1081004261655198E-2</v>
      </c>
      <c r="AU31" s="34">
        <f>$F$28/'Fixed data'!$C$7</f>
        <v>-1.1081004261655198E-2</v>
      </c>
      <c r="AV31" s="34">
        <f>$F$28/'Fixed data'!$C$7</f>
        <v>-1.1081004261655198E-2</v>
      </c>
      <c r="AW31" s="34">
        <f>$F$28/'Fixed data'!$C$7</f>
        <v>-1.1081004261655198E-2</v>
      </c>
      <c r="AX31" s="34">
        <f>$F$28/'Fixed data'!$C$7</f>
        <v>-1.1081004261655198E-2</v>
      </c>
      <c r="AY31" s="34">
        <f>$F$28/'Fixed data'!$C$7</f>
        <v>-1.1081004261655198E-2</v>
      </c>
      <c r="AZ31" s="34"/>
      <c r="BA31" s="34"/>
      <c r="BB31" s="34"/>
      <c r="BC31" s="34"/>
      <c r="BD31" s="34"/>
    </row>
    <row r="32" spans="1:56" ht="16.5" hidden="1" customHeight="1" outlineLevel="1" x14ac:dyDescent="0.35">
      <c r="A32" s="115"/>
      <c r="B32" s="9" t="s">
        <v>3</v>
      </c>
      <c r="C32" s="11" t="s">
        <v>55</v>
      </c>
      <c r="D32" s="9" t="s">
        <v>40</v>
      </c>
      <c r="F32" s="34"/>
      <c r="G32" s="34"/>
      <c r="H32" s="34">
        <f>$G$28/'Fixed data'!$C$7</f>
        <v>1.6721600000000002E-3</v>
      </c>
      <c r="I32" s="34">
        <f>$G$28/'Fixed data'!$C$7</f>
        <v>1.6721600000000002E-3</v>
      </c>
      <c r="J32" s="34">
        <f>$G$28/'Fixed data'!$C$7</f>
        <v>1.6721600000000002E-3</v>
      </c>
      <c r="K32" s="34">
        <f>$G$28/'Fixed data'!$C$7</f>
        <v>1.6721600000000002E-3</v>
      </c>
      <c r="L32" s="34">
        <f>$G$28/'Fixed data'!$C$7</f>
        <v>1.6721600000000002E-3</v>
      </c>
      <c r="M32" s="34">
        <f>$G$28/'Fixed data'!$C$7</f>
        <v>1.6721600000000002E-3</v>
      </c>
      <c r="N32" s="34">
        <f>$G$28/'Fixed data'!$C$7</f>
        <v>1.6721600000000002E-3</v>
      </c>
      <c r="O32" s="34">
        <f>$G$28/'Fixed data'!$C$7</f>
        <v>1.6721600000000002E-3</v>
      </c>
      <c r="P32" s="34">
        <f>$G$28/'Fixed data'!$C$7</f>
        <v>1.6721600000000002E-3</v>
      </c>
      <c r="Q32" s="34">
        <f>$G$28/'Fixed data'!$C$7</f>
        <v>1.6721600000000002E-3</v>
      </c>
      <c r="R32" s="34">
        <f>$G$28/'Fixed data'!$C$7</f>
        <v>1.6721600000000002E-3</v>
      </c>
      <c r="S32" s="34">
        <f>$G$28/'Fixed data'!$C$7</f>
        <v>1.6721600000000002E-3</v>
      </c>
      <c r="T32" s="34">
        <f>$G$28/'Fixed data'!$C$7</f>
        <v>1.6721600000000002E-3</v>
      </c>
      <c r="U32" s="34">
        <f>$G$28/'Fixed data'!$C$7</f>
        <v>1.6721600000000002E-3</v>
      </c>
      <c r="V32" s="34">
        <f>$G$28/'Fixed data'!$C$7</f>
        <v>1.6721600000000002E-3</v>
      </c>
      <c r="W32" s="34">
        <f>$G$28/'Fixed data'!$C$7</f>
        <v>1.6721600000000002E-3</v>
      </c>
      <c r="X32" s="34">
        <f>$G$28/'Fixed data'!$C$7</f>
        <v>1.6721600000000002E-3</v>
      </c>
      <c r="Y32" s="34">
        <f>$G$28/'Fixed data'!$C$7</f>
        <v>1.6721600000000002E-3</v>
      </c>
      <c r="Z32" s="34">
        <f>$G$28/'Fixed data'!$C$7</f>
        <v>1.6721600000000002E-3</v>
      </c>
      <c r="AA32" s="34">
        <f>$G$28/'Fixed data'!$C$7</f>
        <v>1.6721600000000002E-3</v>
      </c>
      <c r="AB32" s="34">
        <f>$G$28/'Fixed data'!$C$7</f>
        <v>1.6721600000000002E-3</v>
      </c>
      <c r="AC32" s="34">
        <f>$G$28/'Fixed data'!$C$7</f>
        <v>1.6721600000000002E-3</v>
      </c>
      <c r="AD32" s="34">
        <f>$G$28/'Fixed data'!$C$7</f>
        <v>1.6721600000000002E-3</v>
      </c>
      <c r="AE32" s="34">
        <f>$G$28/'Fixed data'!$C$7</f>
        <v>1.6721600000000002E-3</v>
      </c>
      <c r="AF32" s="34">
        <f>$G$28/'Fixed data'!$C$7</f>
        <v>1.6721600000000002E-3</v>
      </c>
      <c r="AG32" s="34">
        <f>$G$28/'Fixed data'!$C$7</f>
        <v>1.6721600000000002E-3</v>
      </c>
      <c r="AH32" s="34">
        <f>$G$28/'Fixed data'!$C$7</f>
        <v>1.6721600000000002E-3</v>
      </c>
      <c r="AI32" s="34">
        <f>$G$28/'Fixed data'!$C$7</f>
        <v>1.6721600000000002E-3</v>
      </c>
      <c r="AJ32" s="34">
        <f>$G$28/'Fixed data'!$C$7</f>
        <v>1.6721600000000002E-3</v>
      </c>
      <c r="AK32" s="34">
        <f>$G$28/'Fixed data'!$C$7</f>
        <v>1.6721600000000002E-3</v>
      </c>
      <c r="AL32" s="34">
        <f>$G$28/'Fixed data'!$C$7</f>
        <v>1.6721600000000002E-3</v>
      </c>
      <c r="AM32" s="34">
        <f>$G$28/'Fixed data'!$C$7</f>
        <v>1.6721600000000002E-3</v>
      </c>
      <c r="AN32" s="34">
        <f>$G$28/'Fixed data'!$C$7</f>
        <v>1.6721600000000002E-3</v>
      </c>
      <c r="AO32" s="34">
        <f>$G$28/'Fixed data'!$C$7</f>
        <v>1.6721600000000002E-3</v>
      </c>
      <c r="AP32" s="34">
        <f>$G$28/'Fixed data'!$C$7</f>
        <v>1.6721600000000002E-3</v>
      </c>
      <c r="AQ32" s="34">
        <f>$G$28/'Fixed data'!$C$7</f>
        <v>1.6721600000000002E-3</v>
      </c>
      <c r="AR32" s="34">
        <f>$G$28/'Fixed data'!$C$7</f>
        <v>1.6721600000000002E-3</v>
      </c>
      <c r="AS32" s="34">
        <f>$G$28/'Fixed data'!$C$7</f>
        <v>1.6721600000000002E-3</v>
      </c>
      <c r="AT32" s="34">
        <f>$G$28/'Fixed data'!$C$7</f>
        <v>1.6721600000000002E-3</v>
      </c>
      <c r="AU32" s="34">
        <f>$G$28/'Fixed data'!$C$7</f>
        <v>1.6721600000000002E-3</v>
      </c>
      <c r="AV32" s="34">
        <f>$G$28/'Fixed data'!$C$7</f>
        <v>1.6721600000000002E-3</v>
      </c>
      <c r="AW32" s="34">
        <f>$G$28/'Fixed data'!$C$7</f>
        <v>1.6721600000000002E-3</v>
      </c>
      <c r="AX32" s="34">
        <f>$G$28/'Fixed data'!$C$7</f>
        <v>1.6721600000000002E-3</v>
      </c>
      <c r="AY32" s="34">
        <f>$G$28/'Fixed data'!$C$7</f>
        <v>1.6721600000000002E-3</v>
      </c>
      <c r="AZ32" s="34">
        <f>$G$28/'Fixed data'!$C$7</f>
        <v>1.6721600000000002E-3</v>
      </c>
      <c r="BA32" s="34"/>
      <c r="BB32" s="34"/>
      <c r="BC32" s="34"/>
      <c r="BD32" s="34"/>
    </row>
    <row r="33" spans="1:57" ht="16.5" hidden="1" customHeight="1" outlineLevel="1" x14ac:dyDescent="0.35">
      <c r="A33" s="115"/>
      <c r="B33" s="9" t="s">
        <v>4</v>
      </c>
      <c r="C33" s="11" t="s">
        <v>56</v>
      </c>
      <c r="D33" s="9" t="s">
        <v>40</v>
      </c>
      <c r="F33" s="34"/>
      <c r="G33" s="34"/>
      <c r="H33" s="34"/>
      <c r="I33" s="34">
        <f>$H$28/'Fixed data'!$C$7</f>
        <v>1.6721600000000002E-3</v>
      </c>
      <c r="J33" s="34">
        <f>$H$28/'Fixed data'!$C$7</f>
        <v>1.6721600000000002E-3</v>
      </c>
      <c r="K33" s="34">
        <f>$H$28/'Fixed data'!$C$7</f>
        <v>1.6721600000000002E-3</v>
      </c>
      <c r="L33" s="34">
        <f>$H$28/'Fixed data'!$C$7</f>
        <v>1.6721600000000002E-3</v>
      </c>
      <c r="M33" s="34">
        <f>$H$28/'Fixed data'!$C$7</f>
        <v>1.6721600000000002E-3</v>
      </c>
      <c r="N33" s="34">
        <f>$H$28/'Fixed data'!$C$7</f>
        <v>1.6721600000000002E-3</v>
      </c>
      <c r="O33" s="34">
        <f>$H$28/'Fixed data'!$C$7</f>
        <v>1.6721600000000002E-3</v>
      </c>
      <c r="P33" s="34">
        <f>$H$28/'Fixed data'!$C$7</f>
        <v>1.6721600000000002E-3</v>
      </c>
      <c r="Q33" s="34">
        <f>$H$28/'Fixed data'!$C$7</f>
        <v>1.6721600000000002E-3</v>
      </c>
      <c r="R33" s="34">
        <f>$H$28/'Fixed data'!$C$7</f>
        <v>1.6721600000000002E-3</v>
      </c>
      <c r="S33" s="34">
        <f>$H$28/'Fixed data'!$C$7</f>
        <v>1.6721600000000002E-3</v>
      </c>
      <c r="T33" s="34">
        <f>$H$28/'Fixed data'!$C$7</f>
        <v>1.6721600000000002E-3</v>
      </c>
      <c r="U33" s="34">
        <f>$H$28/'Fixed data'!$C$7</f>
        <v>1.6721600000000002E-3</v>
      </c>
      <c r="V33" s="34">
        <f>$H$28/'Fixed data'!$C$7</f>
        <v>1.6721600000000002E-3</v>
      </c>
      <c r="W33" s="34">
        <f>$H$28/'Fixed data'!$C$7</f>
        <v>1.6721600000000002E-3</v>
      </c>
      <c r="X33" s="34">
        <f>$H$28/'Fixed data'!$C$7</f>
        <v>1.6721600000000002E-3</v>
      </c>
      <c r="Y33" s="34">
        <f>$H$28/'Fixed data'!$C$7</f>
        <v>1.6721600000000002E-3</v>
      </c>
      <c r="Z33" s="34">
        <f>$H$28/'Fixed data'!$C$7</f>
        <v>1.6721600000000002E-3</v>
      </c>
      <c r="AA33" s="34">
        <f>$H$28/'Fixed data'!$C$7</f>
        <v>1.6721600000000002E-3</v>
      </c>
      <c r="AB33" s="34">
        <f>$H$28/'Fixed data'!$C$7</f>
        <v>1.6721600000000002E-3</v>
      </c>
      <c r="AC33" s="34">
        <f>$H$28/'Fixed data'!$C$7</f>
        <v>1.6721600000000002E-3</v>
      </c>
      <c r="AD33" s="34">
        <f>$H$28/'Fixed data'!$C$7</f>
        <v>1.6721600000000002E-3</v>
      </c>
      <c r="AE33" s="34">
        <f>$H$28/'Fixed data'!$C$7</f>
        <v>1.6721600000000002E-3</v>
      </c>
      <c r="AF33" s="34">
        <f>$H$28/'Fixed data'!$C$7</f>
        <v>1.6721600000000002E-3</v>
      </c>
      <c r="AG33" s="34">
        <f>$H$28/'Fixed data'!$C$7</f>
        <v>1.6721600000000002E-3</v>
      </c>
      <c r="AH33" s="34">
        <f>$H$28/'Fixed data'!$C$7</f>
        <v>1.6721600000000002E-3</v>
      </c>
      <c r="AI33" s="34">
        <f>$H$28/'Fixed data'!$C$7</f>
        <v>1.6721600000000002E-3</v>
      </c>
      <c r="AJ33" s="34">
        <f>$H$28/'Fixed data'!$C$7</f>
        <v>1.6721600000000002E-3</v>
      </c>
      <c r="AK33" s="34">
        <f>$H$28/'Fixed data'!$C$7</f>
        <v>1.6721600000000002E-3</v>
      </c>
      <c r="AL33" s="34">
        <f>$H$28/'Fixed data'!$C$7</f>
        <v>1.6721600000000002E-3</v>
      </c>
      <c r="AM33" s="34">
        <f>$H$28/'Fixed data'!$C$7</f>
        <v>1.6721600000000002E-3</v>
      </c>
      <c r="AN33" s="34">
        <f>$H$28/'Fixed data'!$C$7</f>
        <v>1.6721600000000002E-3</v>
      </c>
      <c r="AO33" s="34">
        <f>$H$28/'Fixed data'!$C$7</f>
        <v>1.6721600000000002E-3</v>
      </c>
      <c r="AP33" s="34">
        <f>$H$28/'Fixed data'!$C$7</f>
        <v>1.6721600000000002E-3</v>
      </c>
      <c r="AQ33" s="34">
        <f>$H$28/'Fixed data'!$C$7</f>
        <v>1.6721600000000002E-3</v>
      </c>
      <c r="AR33" s="34">
        <f>$H$28/'Fixed data'!$C$7</f>
        <v>1.6721600000000002E-3</v>
      </c>
      <c r="AS33" s="34">
        <f>$H$28/'Fixed data'!$C$7</f>
        <v>1.6721600000000002E-3</v>
      </c>
      <c r="AT33" s="34">
        <f>$H$28/'Fixed data'!$C$7</f>
        <v>1.6721600000000002E-3</v>
      </c>
      <c r="AU33" s="34">
        <f>$H$28/'Fixed data'!$C$7</f>
        <v>1.6721600000000002E-3</v>
      </c>
      <c r="AV33" s="34">
        <f>$H$28/'Fixed data'!$C$7</f>
        <v>1.6721600000000002E-3</v>
      </c>
      <c r="AW33" s="34">
        <f>$H$28/'Fixed data'!$C$7</f>
        <v>1.6721600000000002E-3</v>
      </c>
      <c r="AX33" s="34">
        <f>$H$28/'Fixed data'!$C$7</f>
        <v>1.6721600000000002E-3</v>
      </c>
      <c r="AY33" s="34">
        <f>$H$28/'Fixed data'!$C$7</f>
        <v>1.6721600000000002E-3</v>
      </c>
      <c r="AZ33" s="34">
        <f>$H$28/'Fixed data'!$C$7</f>
        <v>1.6721600000000002E-3</v>
      </c>
      <c r="BA33" s="34">
        <f>$H$28/'Fixed data'!$C$7</f>
        <v>1.6721600000000002E-3</v>
      </c>
      <c r="BB33" s="34"/>
      <c r="BC33" s="34"/>
      <c r="BD33" s="34"/>
    </row>
    <row r="34" spans="1:57" ht="16.5" hidden="1" customHeight="1" outlineLevel="1" x14ac:dyDescent="0.35">
      <c r="A34" s="115"/>
      <c r="B34" s="9" t="s">
        <v>5</v>
      </c>
      <c r="C34" s="11" t="s">
        <v>57</v>
      </c>
      <c r="D34" s="9" t="s">
        <v>40</v>
      </c>
      <c r="F34" s="34"/>
      <c r="G34" s="34"/>
      <c r="H34" s="34"/>
      <c r="I34" s="34"/>
      <c r="J34" s="34">
        <f>$I$28/'Fixed data'!$C$7</f>
        <v>1.6721600000000002E-3</v>
      </c>
      <c r="K34" s="34">
        <f>$I$28/'Fixed data'!$C$7</f>
        <v>1.6721600000000002E-3</v>
      </c>
      <c r="L34" s="34">
        <f>$I$28/'Fixed data'!$C$7</f>
        <v>1.6721600000000002E-3</v>
      </c>
      <c r="M34" s="34">
        <f>$I$28/'Fixed data'!$C$7</f>
        <v>1.6721600000000002E-3</v>
      </c>
      <c r="N34" s="34">
        <f>$I$28/'Fixed data'!$C$7</f>
        <v>1.6721600000000002E-3</v>
      </c>
      <c r="O34" s="34">
        <f>$I$28/'Fixed data'!$C$7</f>
        <v>1.6721600000000002E-3</v>
      </c>
      <c r="P34" s="34">
        <f>$I$28/'Fixed data'!$C$7</f>
        <v>1.6721600000000002E-3</v>
      </c>
      <c r="Q34" s="34">
        <f>$I$28/'Fixed data'!$C$7</f>
        <v>1.6721600000000002E-3</v>
      </c>
      <c r="R34" s="34">
        <f>$I$28/'Fixed data'!$C$7</f>
        <v>1.6721600000000002E-3</v>
      </c>
      <c r="S34" s="34">
        <f>$I$28/'Fixed data'!$C$7</f>
        <v>1.6721600000000002E-3</v>
      </c>
      <c r="T34" s="34">
        <f>$I$28/'Fixed data'!$C$7</f>
        <v>1.6721600000000002E-3</v>
      </c>
      <c r="U34" s="34">
        <f>$I$28/'Fixed data'!$C$7</f>
        <v>1.6721600000000002E-3</v>
      </c>
      <c r="V34" s="34">
        <f>$I$28/'Fixed data'!$C$7</f>
        <v>1.6721600000000002E-3</v>
      </c>
      <c r="W34" s="34">
        <f>$I$28/'Fixed data'!$C$7</f>
        <v>1.6721600000000002E-3</v>
      </c>
      <c r="X34" s="34">
        <f>$I$28/'Fixed data'!$C$7</f>
        <v>1.6721600000000002E-3</v>
      </c>
      <c r="Y34" s="34">
        <f>$I$28/'Fixed data'!$C$7</f>
        <v>1.6721600000000002E-3</v>
      </c>
      <c r="Z34" s="34">
        <f>$I$28/'Fixed data'!$C$7</f>
        <v>1.6721600000000002E-3</v>
      </c>
      <c r="AA34" s="34">
        <f>$I$28/'Fixed data'!$C$7</f>
        <v>1.6721600000000002E-3</v>
      </c>
      <c r="AB34" s="34">
        <f>$I$28/'Fixed data'!$C$7</f>
        <v>1.6721600000000002E-3</v>
      </c>
      <c r="AC34" s="34">
        <f>$I$28/'Fixed data'!$C$7</f>
        <v>1.6721600000000002E-3</v>
      </c>
      <c r="AD34" s="34">
        <f>$I$28/'Fixed data'!$C$7</f>
        <v>1.6721600000000002E-3</v>
      </c>
      <c r="AE34" s="34">
        <f>$I$28/'Fixed data'!$C$7</f>
        <v>1.6721600000000002E-3</v>
      </c>
      <c r="AF34" s="34">
        <f>$I$28/'Fixed data'!$C$7</f>
        <v>1.6721600000000002E-3</v>
      </c>
      <c r="AG34" s="34">
        <f>$I$28/'Fixed data'!$C$7</f>
        <v>1.6721600000000002E-3</v>
      </c>
      <c r="AH34" s="34">
        <f>$I$28/'Fixed data'!$C$7</f>
        <v>1.6721600000000002E-3</v>
      </c>
      <c r="AI34" s="34">
        <f>$I$28/'Fixed data'!$C$7</f>
        <v>1.6721600000000002E-3</v>
      </c>
      <c r="AJ34" s="34">
        <f>$I$28/'Fixed data'!$C$7</f>
        <v>1.6721600000000002E-3</v>
      </c>
      <c r="AK34" s="34">
        <f>$I$28/'Fixed data'!$C$7</f>
        <v>1.6721600000000002E-3</v>
      </c>
      <c r="AL34" s="34">
        <f>$I$28/'Fixed data'!$C$7</f>
        <v>1.6721600000000002E-3</v>
      </c>
      <c r="AM34" s="34">
        <f>$I$28/'Fixed data'!$C$7</f>
        <v>1.6721600000000002E-3</v>
      </c>
      <c r="AN34" s="34">
        <f>$I$28/'Fixed data'!$C$7</f>
        <v>1.6721600000000002E-3</v>
      </c>
      <c r="AO34" s="34">
        <f>$I$28/'Fixed data'!$C$7</f>
        <v>1.6721600000000002E-3</v>
      </c>
      <c r="AP34" s="34">
        <f>$I$28/'Fixed data'!$C$7</f>
        <v>1.6721600000000002E-3</v>
      </c>
      <c r="AQ34" s="34">
        <f>$I$28/'Fixed data'!$C$7</f>
        <v>1.6721600000000002E-3</v>
      </c>
      <c r="AR34" s="34">
        <f>$I$28/'Fixed data'!$C$7</f>
        <v>1.6721600000000002E-3</v>
      </c>
      <c r="AS34" s="34">
        <f>$I$28/'Fixed data'!$C$7</f>
        <v>1.6721600000000002E-3</v>
      </c>
      <c r="AT34" s="34">
        <f>$I$28/'Fixed data'!$C$7</f>
        <v>1.6721600000000002E-3</v>
      </c>
      <c r="AU34" s="34">
        <f>$I$28/'Fixed data'!$C$7</f>
        <v>1.6721600000000002E-3</v>
      </c>
      <c r="AV34" s="34">
        <f>$I$28/'Fixed data'!$C$7</f>
        <v>1.6721600000000002E-3</v>
      </c>
      <c r="AW34" s="34">
        <f>$I$28/'Fixed data'!$C$7</f>
        <v>1.6721600000000002E-3</v>
      </c>
      <c r="AX34" s="34">
        <f>$I$28/'Fixed data'!$C$7</f>
        <v>1.6721600000000002E-3</v>
      </c>
      <c r="AY34" s="34">
        <f>$I$28/'Fixed data'!$C$7</f>
        <v>1.6721600000000002E-3</v>
      </c>
      <c r="AZ34" s="34">
        <f>$I$28/'Fixed data'!$C$7</f>
        <v>1.6721600000000002E-3</v>
      </c>
      <c r="BA34" s="34">
        <f>$I$28/'Fixed data'!$C$7</f>
        <v>1.6721600000000002E-3</v>
      </c>
      <c r="BB34" s="34">
        <f>$I$28/'Fixed data'!$C$7</f>
        <v>1.6721600000000002E-3</v>
      </c>
      <c r="BC34" s="34"/>
      <c r="BD34" s="34"/>
    </row>
    <row r="35" spans="1:57" ht="16.5" hidden="1" customHeight="1" outlineLevel="1" x14ac:dyDescent="0.35">
      <c r="A35" s="115"/>
      <c r="B35" s="9" t="s">
        <v>6</v>
      </c>
      <c r="C35" s="11" t="s">
        <v>58</v>
      </c>
      <c r="D35" s="9" t="s">
        <v>40</v>
      </c>
      <c r="F35" s="34"/>
      <c r="G35" s="34"/>
      <c r="H35" s="34"/>
      <c r="I35" s="34"/>
      <c r="J35" s="34"/>
      <c r="K35" s="34">
        <f>$J$28/'Fixed data'!$C$7</f>
        <v>1.6721600000000002E-3</v>
      </c>
      <c r="L35" s="34">
        <f>$J$28/'Fixed data'!$C$7</f>
        <v>1.6721600000000002E-3</v>
      </c>
      <c r="M35" s="34">
        <f>$J$28/'Fixed data'!$C$7</f>
        <v>1.6721600000000002E-3</v>
      </c>
      <c r="N35" s="34">
        <f>$J$28/'Fixed data'!$C$7</f>
        <v>1.6721600000000002E-3</v>
      </c>
      <c r="O35" s="34">
        <f>$J$28/'Fixed data'!$C$7</f>
        <v>1.6721600000000002E-3</v>
      </c>
      <c r="P35" s="34">
        <f>$J$28/'Fixed data'!$C$7</f>
        <v>1.6721600000000002E-3</v>
      </c>
      <c r="Q35" s="34">
        <f>$J$28/'Fixed data'!$C$7</f>
        <v>1.6721600000000002E-3</v>
      </c>
      <c r="R35" s="34">
        <f>$J$28/'Fixed data'!$C$7</f>
        <v>1.6721600000000002E-3</v>
      </c>
      <c r="S35" s="34">
        <f>$J$28/'Fixed data'!$C$7</f>
        <v>1.6721600000000002E-3</v>
      </c>
      <c r="T35" s="34">
        <f>$J$28/'Fixed data'!$C$7</f>
        <v>1.6721600000000002E-3</v>
      </c>
      <c r="U35" s="34">
        <f>$J$28/'Fixed data'!$C$7</f>
        <v>1.6721600000000002E-3</v>
      </c>
      <c r="V35" s="34">
        <f>$J$28/'Fixed data'!$C$7</f>
        <v>1.6721600000000002E-3</v>
      </c>
      <c r="W35" s="34">
        <f>$J$28/'Fixed data'!$C$7</f>
        <v>1.6721600000000002E-3</v>
      </c>
      <c r="X35" s="34">
        <f>$J$28/'Fixed data'!$C$7</f>
        <v>1.6721600000000002E-3</v>
      </c>
      <c r="Y35" s="34">
        <f>$J$28/'Fixed data'!$C$7</f>
        <v>1.6721600000000002E-3</v>
      </c>
      <c r="Z35" s="34">
        <f>$J$28/'Fixed data'!$C$7</f>
        <v>1.6721600000000002E-3</v>
      </c>
      <c r="AA35" s="34">
        <f>$J$28/'Fixed data'!$C$7</f>
        <v>1.6721600000000002E-3</v>
      </c>
      <c r="AB35" s="34">
        <f>$J$28/'Fixed data'!$C$7</f>
        <v>1.6721600000000002E-3</v>
      </c>
      <c r="AC35" s="34">
        <f>$J$28/'Fixed data'!$C$7</f>
        <v>1.6721600000000002E-3</v>
      </c>
      <c r="AD35" s="34">
        <f>$J$28/'Fixed data'!$C$7</f>
        <v>1.6721600000000002E-3</v>
      </c>
      <c r="AE35" s="34">
        <f>$J$28/'Fixed data'!$C$7</f>
        <v>1.6721600000000002E-3</v>
      </c>
      <c r="AF35" s="34">
        <f>$J$28/'Fixed data'!$C$7</f>
        <v>1.6721600000000002E-3</v>
      </c>
      <c r="AG35" s="34">
        <f>$J$28/'Fixed data'!$C$7</f>
        <v>1.6721600000000002E-3</v>
      </c>
      <c r="AH35" s="34">
        <f>$J$28/'Fixed data'!$C$7</f>
        <v>1.6721600000000002E-3</v>
      </c>
      <c r="AI35" s="34">
        <f>$J$28/'Fixed data'!$C$7</f>
        <v>1.6721600000000002E-3</v>
      </c>
      <c r="AJ35" s="34">
        <f>$J$28/'Fixed data'!$C$7</f>
        <v>1.6721600000000002E-3</v>
      </c>
      <c r="AK35" s="34">
        <f>$J$28/'Fixed data'!$C$7</f>
        <v>1.6721600000000002E-3</v>
      </c>
      <c r="AL35" s="34">
        <f>$J$28/'Fixed data'!$C$7</f>
        <v>1.6721600000000002E-3</v>
      </c>
      <c r="AM35" s="34">
        <f>$J$28/'Fixed data'!$C$7</f>
        <v>1.6721600000000002E-3</v>
      </c>
      <c r="AN35" s="34">
        <f>$J$28/'Fixed data'!$C$7</f>
        <v>1.6721600000000002E-3</v>
      </c>
      <c r="AO35" s="34">
        <f>$J$28/'Fixed data'!$C$7</f>
        <v>1.6721600000000002E-3</v>
      </c>
      <c r="AP35" s="34">
        <f>$J$28/'Fixed data'!$C$7</f>
        <v>1.6721600000000002E-3</v>
      </c>
      <c r="AQ35" s="34">
        <f>$J$28/'Fixed data'!$C$7</f>
        <v>1.6721600000000002E-3</v>
      </c>
      <c r="AR35" s="34">
        <f>$J$28/'Fixed data'!$C$7</f>
        <v>1.6721600000000002E-3</v>
      </c>
      <c r="AS35" s="34">
        <f>$J$28/'Fixed data'!$C$7</f>
        <v>1.6721600000000002E-3</v>
      </c>
      <c r="AT35" s="34">
        <f>$J$28/'Fixed data'!$C$7</f>
        <v>1.6721600000000002E-3</v>
      </c>
      <c r="AU35" s="34">
        <f>$J$28/'Fixed data'!$C$7</f>
        <v>1.6721600000000002E-3</v>
      </c>
      <c r="AV35" s="34">
        <f>$J$28/'Fixed data'!$C$7</f>
        <v>1.6721600000000002E-3</v>
      </c>
      <c r="AW35" s="34">
        <f>$J$28/'Fixed data'!$C$7</f>
        <v>1.6721600000000002E-3</v>
      </c>
      <c r="AX35" s="34">
        <f>$J$28/'Fixed data'!$C$7</f>
        <v>1.6721600000000002E-3</v>
      </c>
      <c r="AY35" s="34">
        <f>$J$28/'Fixed data'!$C$7</f>
        <v>1.6721600000000002E-3</v>
      </c>
      <c r="AZ35" s="34">
        <f>$J$28/'Fixed data'!$C$7</f>
        <v>1.6721600000000002E-3</v>
      </c>
      <c r="BA35" s="34">
        <f>$J$28/'Fixed data'!$C$7</f>
        <v>1.6721600000000002E-3</v>
      </c>
      <c r="BB35" s="34">
        <f>$J$28/'Fixed data'!$C$7</f>
        <v>1.6721600000000002E-3</v>
      </c>
      <c r="BC35" s="34">
        <f>$J$28/'Fixed data'!$C$7</f>
        <v>1.6721600000000002E-3</v>
      </c>
      <c r="BD35" s="34"/>
    </row>
    <row r="36" spans="1:57" ht="16.5" hidden="1" customHeight="1" outlineLevel="1" x14ac:dyDescent="0.35">
      <c r="A36" s="115"/>
      <c r="B36" s="9" t="s">
        <v>32</v>
      </c>
      <c r="C36" s="11" t="s">
        <v>59</v>
      </c>
      <c r="D36" s="9" t="s">
        <v>40</v>
      </c>
      <c r="F36" s="34"/>
      <c r="G36" s="34"/>
      <c r="H36" s="34"/>
      <c r="I36" s="34"/>
      <c r="J36" s="34"/>
      <c r="K36" s="34"/>
      <c r="L36" s="34">
        <f>$K$28/'Fixed data'!$C$7</f>
        <v>1.6721600000000002E-3</v>
      </c>
      <c r="M36" s="34">
        <f>$K$28/'Fixed data'!$C$7</f>
        <v>1.6721600000000002E-3</v>
      </c>
      <c r="N36" s="34">
        <f>$K$28/'Fixed data'!$C$7</f>
        <v>1.6721600000000002E-3</v>
      </c>
      <c r="O36" s="34">
        <f>$K$28/'Fixed data'!$C$7</f>
        <v>1.6721600000000002E-3</v>
      </c>
      <c r="P36" s="34">
        <f>$K$28/'Fixed data'!$C$7</f>
        <v>1.6721600000000002E-3</v>
      </c>
      <c r="Q36" s="34">
        <f>$K$28/'Fixed data'!$C$7</f>
        <v>1.6721600000000002E-3</v>
      </c>
      <c r="R36" s="34">
        <f>$K$28/'Fixed data'!$C$7</f>
        <v>1.6721600000000002E-3</v>
      </c>
      <c r="S36" s="34">
        <f>$K$28/'Fixed data'!$C$7</f>
        <v>1.6721600000000002E-3</v>
      </c>
      <c r="T36" s="34">
        <f>$K$28/'Fixed data'!$C$7</f>
        <v>1.6721600000000002E-3</v>
      </c>
      <c r="U36" s="34">
        <f>$K$28/'Fixed data'!$C$7</f>
        <v>1.6721600000000002E-3</v>
      </c>
      <c r="V36" s="34">
        <f>$K$28/'Fixed data'!$C$7</f>
        <v>1.6721600000000002E-3</v>
      </c>
      <c r="W36" s="34">
        <f>$K$28/'Fixed data'!$C$7</f>
        <v>1.6721600000000002E-3</v>
      </c>
      <c r="X36" s="34">
        <f>$K$28/'Fixed data'!$C$7</f>
        <v>1.6721600000000002E-3</v>
      </c>
      <c r="Y36" s="34">
        <f>$K$28/'Fixed data'!$C$7</f>
        <v>1.6721600000000002E-3</v>
      </c>
      <c r="Z36" s="34">
        <f>$K$28/'Fixed data'!$C$7</f>
        <v>1.6721600000000002E-3</v>
      </c>
      <c r="AA36" s="34">
        <f>$K$28/'Fixed data'!$C$7</f>
        <v>1.6721600000000002E-3</v>
      </c>
      <c r="AB36" s="34">
        <f>$K$28/'Fixed data'!$C$7</f>
        <v>1.6721600000000002E-3</v>
      </c>
      <c r="AC36" s="34">
        <f>$K$28/'Fixed data'!$C$7</f>
        <v>1.6721600000000002E-3</v>
      </c>
      <c r="AD36" s="34">
        <f>$K$28/'Fixed data'!$C$7</f>
        <v>1.6721600000000002E-3</v>
      </c>
      <c r="AE36" s="34">
        <f>$K$28/'Fixed data'!$C$7</f>
        <v>1.6721600000000002E-3</v>
      </c>
      <c r="AF36" s="34">
        <f>$K$28/'Fixed data'!$C$7</f>
        <v>1.6721600000000002E-3</v>
      </c>
      <c r="AG36" s="34">
        <f>$K$28/'Fixed data'!$C$7</f>
        <v>1.6721600000000002E-3</v>
      </c>
      <c r="AH36" s="34">
        <f>$K$28/'Fixed data'!$C$7</f>
        <v>1.6721600000000002E-3</v>
      </c>
      <c r="AI36" s="34">
        <f>$K$28/'Fixed data'!$C$7</f>
        <v>1.6721600000000002E-3</v>
      </c>
      <c r="AJ36" s="34">
        <f>$K$28/'Fixed data'!$C$7</f>
        <v>1.6721600000000002E-3</v>
      </c>
      <c r="AK36" s="34">
        <f>$K$28/'Fixed data'!$C$7</f>
        <v>1.6721600000000002E-3</v>
      </c>
      <c r="AL36" s="34">
        <f>$K$28/'Fixed data'!$C$7</f>
        <v>1.6721600000000002E-3</v>
      </c>
      <c r="AM36" s="34">
        <f>$K$28/'Fixed data'!$C$7</f>
        <v>1.6721600000000002E-3</v>
      </c>
      <c r="AN36" s="34">
        <f>$K$28/'Fixed data'!$C$7</f>
        <v>1.6721600000000002E-3</v>
      </c>
      <c r="AO36" s="34">
        <f>$K$28/'Fixed data'!$C$7</f>
        <v>1.6721600000000002E-3</v>
      </c>
      <c r="AP36" s="34">
        <f>$K$28/'Fixed data'!$C$7</f>
        <v>1.6721600000000002E-3</v>
      </c>
      <c r="AQ36" s="34">
        <f>$K$28/'Fixed data'!$C$7</f>
        <v>1.6721600000000002E-3</v>
      </c>
      <c r="AR36" s="34">
        <f>$K$28/'Fixed data'!$C$7</f>
        <v>1.6721600000000002E-3</v>
      </c>
      <c r="AS36" s="34">
        <f>$K$28/'Fixed data'!$C$7</f>
        <v>1.6721600000000002E-3</v>
      </c>
      <c r="AT36" s="34">
        <f>$K$28/'Fixed data'!$C$7</f>
        <v>1.6721600000000002E-3</v>
      </c>
      <c r="AU36" s="34">
        <f>$K$28/'Fixed data'!$C$7</f>
        <v>1.6721600000000002E-3</v>
      </c>
      <c r="AV36" s="34">
        <f>$K$28/'Fixed data'!$C$7</f>
        <v>1.6721600000000002E-3</v>
      </c>
      <c r="AW36" s="34">
        <f>$K$28/'Fixed data'!$C$7</f>
        <v>1.6721600000000002E-3</v>
      </c>
      <c r="AX36" s="34">
        <f>$K$28/'Fixed data'!$C$7</f>
        <v>1.6721600000000002E-3</v>
      </c>
      <c r="AY36" s="34">
        <f>$K$28/'Fixed data'!$C$7</f>
        <v>1.6721600000000002E-3</v>
      </c>
      <c r="AZ36" s="34">
        <f>$K$28/'Fixed data'!$C$7</f>
        <v>1.6721600000000002E-3</v>
      </c>
      <c r="BA36" s="34">
        <f>$K$28/'Fixed data'!$C$7</f>
        <v>1.6721600000000002E-3</v>
      </c>
      <c r="BB36" s="34">
        <f>$K$28/'Fixed data'!$C$7</f>
        <v>1.6721600000000002E-3</v>
      </c>
      <c r="BC36" s="34">
        <f>$K$28/'Fixed data'!$C$7</f>
        <v>1.6721600000000002E-3</v>
      </c>
      <c r="BD36" s="34">
        <f>$K$28/'Fixed data'!$C$7</f>
        <v>1.6721600000000002E-3</v>
      </c>
    </row>
    <row r="37" spans="1:57" ht="16.5" hidden="1" customHeight="1" outlineLevel="1" x14ac:dyDescent="0.35">
      <c r="A37" s="115"/>
      <c r="B37" s="9" t="s">
        <v>33</v>
      </c>
      <c r="C37" s="11" t="s">
        <v>60</v>
      </c>
      <c r="D37" s="9" t="s">
        <v>40</v>
      </c>
      <c r="F37" s="34"/>
      <c r="G37" s="34"/>
      <c r="H37" s="34"/>
      <c r="I37" s="34"/>
      <c r="J37" s="34"/>
      <c r="K37" s="34"/>
      <c r="L37" s="34"/>
      <c r="M37" s="34">
        <f>$L$28/'Fixed data'!$C$7</f>
        <v>1.6721600000000002E-3</v>
      </c>
      <c r="N37" s="34">
        <f>$L$28/'Fixed data'!$C$7</f>
        <v>1.6721600000000002E-3</v>
      </c>
      <c r="O37" s="34">
        <f>$L$28/'Fixed data'!$C$7</f>
        <v>1.6721600000000002E-3</v>
      </c>
      <c r="P37" s="34">
        <f>$L$28/'Fixed data'!$C$7</f>
        <v>1.6721600000000002E-3</v>
      </c>
      <c r="Q37" s="34">
        <f>$L$28/'Fixed data'!$C$7</f>
        <v>1.6721600000000002E-3</v>
      </c>
      <c r="R37" s="34">
        <f>$L$28/'Fixed data'!$C$7</f>
        <v>1.6721600000000002E-3</v>
      </c>
      <c r="S37" s="34">
        <f>$L$28/'Fixed data'!$C$7</f>
        <v>1.6721600000000002E-3</v>
      </c>
      <c r="T37" s="34">
        <f>$L$28/'Fixed data'!$C$7</f>
        <v>1.6721600000000002E-3</v>
      </c>
      <c r="U37" s="34">
        <f>$L$28/'Fixed data'!$C$7</f>
        <v>1.6721600000000002E-3</v>
      </c>
      <c r="V37" s="34">
        <f>$L$28/'Fixed data'!$C$7</f>
        <v>1.6721600000000002E-3</v>
      </c>
      <c r="W37" s="34">
        <f>$L$28/'Fixed data'!$C$7</f>
        <v>1.6721600000000002E-3</v>
      </c>
      <c r="X37" s="34">
        <f>$L$28/'Fixed data'!$C$7</f>
        <v>1.6721600000000002E-3</v>
      </c>
      <c r="Y37" s="34">
        <f>$L$28/'Fixed data'!$C$7</f>
        <v>1.6721600000000002E-3</v>
      </c>
      <c r="Z37" s="34">
        <f>$L$28/'Fixed data'!$C$7</f>
        <v>1.6721600000000002E-3</v>
      </c>
      <c r="AA37" s="34">
        <f>$L$28/'Fixed data'!$C$7</f>
        <v>1.6721600000000002E-3</v>
      </c>
      <c r="AB37" s="34">
        <f>$L$28/'Fixed data'!$C$7</f>
        <v>1.6721600000000002E-3</v>
      </c>
      <c r="AC37" s="34">
        <f>$L$28/'Fixed data'!$C$7</f>
        <v>1.6721600000000002E-3</v>
      </c>
      <c r="AD37" s="34">
        <f>$L$28/'Fixed data'!$C$7</f>
        <v>1.6721600000000002E-3</v>
      </c>
      <c r="AE37" s="34">
        <f>$L$28/'Fixed data'!$C$7</f>
        <v>1.6721600000000002E-3</v>
      </c>
      <c r="AF37" s="34">
        <f>$L$28/'Fixed data'!$C$7</f>
        <v>1.6721600000000002E-3</v>
      </c>
      <c r="AG37" s="34">
        <f>$L$28/'Fixed data'!$C$7</f>
        <v>1.6721600000000002E-3</v>
      </c>
      <c r="AH37" s="34">
        <f>$L$28/'Fixed data'!$C$7</f>
        <v>1.6721600000000002E-3</v>
      </c>
      <c r="AI37" s="34">
        <f>$L$28/'Fixed data'!$C$7</f>
        <v>1.6721600000000002E-3</v>
      </c>
      <c r="AJ37" s="34">
        <f>$L$28/'Fixed data'!$C$7</f>
        <v>1.6721600000000002E-3</v>
      </c>
      <c r="AK37" s="34">
        <f>$L$28/'Fixed data'!$C$7</f>
        <v>1.6721600000000002E-3</v>
      </c>
      <c r="AL37" s="34">
        <f>$L$28/'Fixed data'!$C$7</f>
        <v>1.6721600000000002E-3</v>
      </c>
      <c r="AM37" s="34">
        <f>$L$28/'Fixed data'!$C$7</f>
        <v>1.6721600000000002E-3</v>
      </c>
      <c r="AN37" s="34">
        <f>$L$28/'Fixed data'!$C$7</f>
        <v>1.6721600000000002E-3</v>
      </c>
      <c r="AO37" s="34">
        <f>$L$28/'Fixed data'!$C$7</f>
        <v>1.6721600000000002E-3</v>
      </c>
      <c r="AP37" s="34">
        <f>$L$28/'Fixed data'!$C$7</f>
        <v>1.6721600000000002E-3</v>
      </c>
      <c r="AQ37" s="34">
        <f>$L$28/'Fixed data'!$C$7</f>
        <v>1.6721600000000002E-3</v>
      </c>
      <c r="AR37" s="34">
        <f>$L$28/'Fixed data'!$C$7</f>
        <v>1.6721600000000002E-3</v>
      </c>
      <c r="AS37" s="34">
        <f>$L$28/'Fixed data'!$C$7</f>
        <v>1.6721600000000002E-3</v>
      </c>
      <c r="AT37" s="34">
        <f>$L$28/'Fixed data'!$C$7</f>
        <v>1.6721600000000002E-3</v>
      </c>
      <c r="AU37" s="34">
        <f>$L$28/'Fixed data'!$C$7</f>
        <v>1.6721600000000002E-3</v>
      </c>
      <c r="AV37" s="34">
        <f>$L$28/'Fixed data'!$C$7</f>
        <v>1.6721600000000002E-3</v>
      </c>
      <c r="AW37" s="34">
        <f>$L$28/'Fixed data'!$C$7</f>
        <v>1.6721600000000002E-3</v>
      </c>
      <c r="AX37" s="34">
        <f>$L$28/'Fixed data'!$C$7</f>
        <v>1.6721600000000002E-3</v>
      </c>
      <c r="AY37" s="34">
        <f>$L$28/'Fixed data'!$C$7</f>
        <v>1.6721600000000002E-3</v>
      </c>
      <c r="AZ37" s="34">
        <f>$L$28/'Fixed data'!$C$7</f>
        <v>1.6721600000000002E-3</v>
      </c>
      <c r="BA37" s="34">
        <f>$L$28/'Fixed data'!$C$7</f>
        <v>1.6721600000000002E-3</v>
      </c>
      <c r="BB37" s="34">
        <f>$L$28/'Fixed data'!$C$7</f>
        <v>1.6721600000000002E-3</v>
      </c>
      <c r="BC37" s="34">
        <f>$L$28/'Fixed data'!$C$7</f>
        <v>1.6721600000000002E-3</v>
      </c>
      <c r="BD37" s="34">
        <f>$L$28/'Fixed data'!$C$7</f>
        <v>1.6721600000000002E-3</v>
      </c>
    </row>
    <row r="38" spans="1:57" ht="16.5" hidden="1" customHeight="1" outlineLevel="1" x14ac:dyDescent="0.35">
      <c r="A38" s="115"/>
      <c r="B38" s="9" t="s">
        <v>107</v>
      </c>
      <c r="C38" s="11" t="s">
        <v>129</v>
      </c>
      <c r="D38" s="9" t="s">
        <v>40</v>
      </c>
      <c r="F38" s="34"/>
      <c r="G38" s="34"/>
      <c r="H38" s="34"/>
      <c r="I38" s="34"/>
      <c r="J38" s="34"/>
      <c r="K38" s="34"/>
      <c r="L38" s="34"/>
      <c r="M38" s="34"/>
      <c r="N38" s="34">
        <f>$M$28/'Fixed data'!$C$7</f>
        <v>1.6721600000000002E-3</v>
      </c>
      <c r="O38" s="34">
        <f>$M$28/'Fixed data'!$C$7</f>
        <v>1.6721600000000002E-3</v>
      </c>
      <c r="P38" s="34">
        <f>$M$28/'Fixed data'!$C$7</f>
        <v>1.6721600000000002E-3</v>
      </c>
      <c r="Q38" s="34">
        <f>$M$28/'Fixed data'!$C$7</f>
        <v>1.6721600000000002E-3</v>
      </c>
      <c r="R38" s="34">
        <f>$M$28/'Fixed data'!$C$7</f>
        <v>1.6721600000000002E-3</v>
      </c>
      <c r="S38" s="34">
        <f>$M$28/'Fixed data'!$C$7</f>
        <v>1.6721600000000002E-3</v>
      </c>
      <c r="T38" s="34">
        <f>$M$28/'Fixed data'!$C$7</f>
        <v>1.6721600000000002E-3</v>
      </c>
      <c r="U38" s="34">
        <f>$M$28/'Fixed data'!$C$7</f>
        <v>1.6721600000000002E-3</v>
      </c>
      <c r="V38" s="34">
        <f>$M$28/'Fixed data'!$C$7</f>
        <v>1.6721600000000002E-3</v>
      </c>
      <c r="W38" s="34">
        <f>$M$28/'Fixed data'!$C$7</f>
        <v>1.6721600000000002E-3</v>
      </c>
      <c r="X38" s="34">
        <f>$M$28/'Fixed data'!$C$7</f>
        <v>1.6721600000000002E-3</v>
      </c>
      <c r="Y38" s="34">
        <f>$M$28/'Fixed data'!$C$7</f>
        <v>1.6721600000000002E-3</v>
      </c>
      <c r="Z38" s="34">
        <f>$M$28/'Fixed data'!$C$7</f>
        <v>1.6721600000000002E-3</v>
      </c>
      <c r="AA38" s="34">
        <f>$M$28/'Fixed data'!$C$7</f>
        <v>1.6721600000000002E-3</v>
      </c>
      <c r="AB38" s="34">
        <f>$M$28/'Fixed data'!$C$7</f>
        <v>1.6721600000000002E-3</v>
      </c>
      <c r="AC38" s="34">
        <f>$M$28/'Fixed data'!$C$7</f>
        <v>1.6721600000000002E-3</v>
      </c>
      <c r="AD38" s="34">
        <f>$M$28/'Fixed data'!$C$7</f>
        <v>1.6721600000000002E-3</v>
      </c>
      <c r="AE38" s="34">
        <f>$M$28/'Fixed data'!$C$7</f>
        <v>1.6721600000000002E-3</v>
      </c>
      <c r="AF38" s="34">
        <f>$M$28/'Fixed data'!$C$7</f>
        <v>1.6721600000000002E-3</v>
      </c>
      <c r="AG38" s="34">
        <f>$M$28/'Fixed data'!$C$7</f>
        <v>1.6721600000000002E-3</v>
      </c>
      <c r="AH38" s="34">
        <f>$M$28/'Fixed data'!$C$7</f>
        <v>1.6721600000000002E-3</v>
      </c>
      <c r="AI38" s="34">
        <f>$M$28/'Fixed data'!$C$7</f>
        <v>1.6721600000000002E-3</v>
      </c>
      <c r="AJ38" s="34">
        <f>$M$28/'Fixed data'!$C$7</f>
        <v>1.6721600000000002E-3</v>
      </c>
      <c r="AK38" s="34">
        <f>$M$28/'Fixed data'!$C$7</f>
        <v>1.6721600000000002E-3</v>
      </c>
      <c r="AL38" s="34">
        <f>$M$28/'Fixed data'!$C$7</f>
        <v>1.6721600000000002E-3</v>
      </c>
      <c r="AM38" s="34">
        <f>$M$28/'Fixed data'!$C$7</f>
        <v>1.6721600000000002E-3</v>
      </c>
      <c r="AN38" s="34">
        <f>$M$28/'Fixed data'!$C$7</f>
        <v>1.6721600000000002E-3</v>
      </c>
      <c r="AO38" s="34">
        <f>$M$28/'Fixed data'!$C$7</f>
        <v>1.6721600000000002E-3</v>
      </c>
      <c r="AP38" s="34">
        <f>$M$28/'Fixed data'!$C$7</f>
        <v>1.6721600000000002E-3</v>
      </c>
      <c r="AQ38" s="34">
        <f>$M$28/'Fixed data'!$C$7</f>
        <v>1.6721600000000002E-3</v>
      </c>
      <c r="AR38" s="34">
        <f>$M$28/'Fixed data'!$C$7</f>
        <v>1.6721600000000002E-3</v>
      </c>
      <c r="AS38" s="34">
        <f>$M$28/'Fixed data'!$C$7</f>
        <v>1.6721600000000002E-3</v>
      </c>
      <c r="AT38" s="34">
        <f>$M$28/'Fixed data'!$C$7</f>
        <v>1.6721600000000002E-3</v>
      </c>
      <c r="AU38" s="34">
        <f>$M$28/'Fixed data'!$C$7</f>
        <v>1.6721600000000002E-3</v>
      </c>
      <c r="AV38" s="34">
        <f>$M$28/'Fixed data'!$C$7</f>
        <v>1.6721600000000002E-3</v>
      </c>
      <c r="AW38" s="34">
        <f>$M$28/'Fixed data'!$C$7</f>
        <v>1.6721600000000002E-3</v>
      </c>
      <c r="AX38" s="34">
        <f>$M$28/'Fixed data'!$C$7</f>
        <v>1.6721600000000002E-3</v>
      </c>
      <c r="AY38" s="34">
        <f>$M$28/'Fixed data'!$C$7</f>
        <v>1.6721600000000002E-3</v>
      </c>
      <c r="AZ38" s="34">
        <f>$M$28/'Fixed data'!$C$7</f>
        <v>1.6721600000000002E-3</v>
      </c>
      <c r="BA38" s="34">
        <f>$M$28/'Fixed data'!$C$7</f>
        <v>1.6721600000000002E-3</v>
      </c>
      <c r="BB38" s="34">
        <f>$M$28/'Fixed data'!$C$7</f>
        <v>1.6721600000000002E-3</v>
      </c>
      <c r="BC38" s="34">
        <f>$M$28/'Fixed data'!$C$7</f>
        <v>1.6721600000000002E-3</v>
      </c>
      <c r="BD38" s="34">
        <f>$M$28/'Fixed data'!$C$7</f>
        <v>1.6721600000000002E-3</v>
      </c>
      <c r="BE38" s="34"/>
    </row>
    <row r="39" spans="1:57" ht="16.5" hidden="1" customHeight="1" outlineLevel="1" x14ac:dyDescent="0.35">
      <c r="A39" s="115"/>
      <c r="B39" s="9" t="s">
        <v>108</v>
      </c>
      <c r="C39" s="11" t="s">
        <v>130</v>
      </c>
      <c r="D39" s="9" t="s">
        <v>40</v>
      </c>
      <c r="F39" s="34"/>
      <c r="G39" s="34"/>
      <c r="H39" s="34"/>
      <c r="I39" s="34"/>
      <c r="J39" s="34"/>
      <c r="K39" s="34"/>
      <c r="L39" s="34"/>
      <c r="M39" s="34"/>
      <c r="N39" s="34"/>
      <c r="O39" s="34">
        <f>$N$28/'Fixed data'!$C$7</f>
        <v>1.6721600000000002E-3</v>
      </c>
      <c r="P39" s="34">
        <f>$N$28/'Fixed data'!$C$7</f>
        <v>1.6721600000000002E-3</v>
      </c>
      <c r="Q39" s="34">
        <f>$N$28/'Fixed data'!$C$7</f>
        <v>1.6721600000000002E-3</v>
      </c>
      <c r="R39" s="34">
        <f>$N$28/'Fixed data'!$C$7</f>
        <v>1.6721600000000002E-3</v>
      </c>
      <c r="S39" s="34">
        <f>$N$28/'Fixed data'!$C$7</f>
        <v>1.6721600000000002E-3</v>
      </c>
      <c r="T39" s="34">
        <f>$N$28/'Fixed data'!$C$7</f>
        <v>1.6721600000000002E-3</v>
      </c>
      <c r="U39" s="34">
        <f>$N$28/'Fixed data'!$C$7</f>
        <v>1.6721600000000002E-3</v>
      </c>
      <c r="V39" s="34">
        <f>$N$28/'Fixed data'!$C$7</f>
        <v>1.6721600000000002E-3</v>
      </c>
      <c r="W39" s="34">
        <f>$N$28/'Fixed data'!$C$7</f>
        <v>1.6721600000000002E-3</v>
      </c>
      <c r="X39" s="34">
        <f>$N$28/'Fixed data'!$C$7</f>
        <v>1.6721600000000002E-3</v>
      </c>
      <c r="Y39" s="34">
        <f>$N$28/'Fixed data'!$C$7</f>
        <v>1.6721600000000002E-3</v>
      </c>
      <c r="Z39" s="34">
        <f>$N$28/'Fixed data'!$C$7</f>
        <v>1.6721600000000002E-3</v>
      </c>
      <c r="AA39" s="34">
        <f>$N$28/'Fixed data'!$C$7</f>
        <v>1.6721600000000002E-3</v>
      </c>
      <c r="AB39" s="34">
        <f>$N$28/'Fixed data'!$C$7</f>
        <v>1.6721600000000002E-3</v>
      </c>
      <c r="AC39" s="34">
        <f>$N$28/'Fixed data'!$C$7</f>
        <v>1.6721600000000002E-3</v>
      </c>
      <c r="AD39" s="34">
        <f>$N$28/'Fixed data'!$C$7</f>
        <v>1.6721600000000002E-3</v>
      </c>
      <c r="AE39" s="34">
        <f>$N$28/'Fixed data'!$C$7</f>
        <v>1.6721600000000002E-3</v>
      </c>
      <c r="AF39" s="34">
        <f>$N$28/'Fixed data'!$C$7</f>
        <v>1.6721600000000002E-3</v>
      </c>
      <c r="AG39" s="34">
        <f>$N$28/'Fixed data'!$C$7</f>
        <v>1.6721600000000002E-3</v>
      </c>
      <c r="AH39" s="34">
        <f>$N$28/'Fixed data'!$C$7</f>
        <v>1.6721600000000002E-3</v>
      </c>
      <c r="AI39" s="34">
        <f>$N$28/'Fixed data'!$C$7</f>
        <v>1.6721600000000002E-3</v>
      </c>
      <c r="AJ39" s="34">
        <f>$N$28/'Fixed data'!$C$7</f>
        <v>1.6721600000000002E-3</v>
      </c>
      <c r="AK39" s="34">
        <f>$N$28/'Fixed data'!$C$7</f>
        <v>1.6721600000000002E-3</v>
      </c>
      <c r="AL39" s="34">
        <f>$N$28/'Fixed data'!$C$7</f>
        <v>1.6721600000000002E-3</v>
      </c>
      <c r="AM39" s="34">
        <f>$N$28/'Fixed data'!$C$7</f>
        <v>1.6721600000000002E-3</v>
      </c>
      <c r="AN39" s="34">
        <f>$N$28/'Fixed data'!$C$7</f>
        <v>1.6721600000000002E-3</v>
      </c>
      <c r="AO39" s="34">
        <f>$N$28/'Fixed data'!$C$7</f>
        <v>1.6721600000000002E-3</v>
      </c>
      <c r="AP39" s="34">
        <f>$N$28/'Fixed data'!$C$7</f>
        <v>1.6721600000000002E-3</v>
      </c>
      <c r="AQ39" s="34">
        <f>$N$28/'Fixed data'!$C$7</f>
        <v>1.6721600000000002E-3</v>
      </c>
      <c r="AR39" s="34">
        <f>$N$28/'Fixed data'!$C$7</f>
        <v>1.6721600000000002E-3</v>
      </c>
      <c r="AS39" s="34">
        <f>$N$28/'Fixed data'!$C$7</f>
        <v>1.6721600000000002E-3</v>
      </c>
      <c r="AT39" s="34">
        <f>$N$28/'Fixed data'!$C$7</f>
        <v>1.6721600000000002E-3</v>
      </c>
      <c r="AU39" s="34">
        <f>$N$28/'Fixed data'!$C$7</f>
        <v>1.6721600000000002E-3</v>
      </c>
      <c r="AV39" s="34">
        <f>$N$28/'Fixed data'!$C$7</f>
        <v>1.6721600000000002E-3</v>
      </c>
      <c r="AW39" s="34">
        <f>$N$28/'Fixed data'!$C$7</f>
        <v>1.6721600000000002E-3</v>
      </c>
      <c r="AX39" s="34">
        <f>$N$28/'Fixed data'!$C$7</f>
        <v>1.6721600000000002E-3</v>
      </c>
      <c r="AY39" s="34">
        <f>$N$28/'Fixed data'!$C$7</f>
        <v>1.6721600000000002E-3</v>
      </c>
      <c r="AZ39" s="34">
        <f>$N$28/'Fixed data'!$C$7</f>
        <v>1.6721600000000002E-3</v>
      </c>
      <c r="BA39" s="34">
        <f>$N$28/'Fixed data'!$C$7</f>
        <v>1.6721600000000002E-3</v>
      </c>
      <c r="BB39" s="34">
        <f>$N$28/'Fixed data'!$C$7</f>
        <v>1.6721600000000002E-3</v>
      </c>
      <c r="BC39" s="34">
        <f>$N$28/'Fixed data'!$C$7</f>
        <v>1.6721600000000002E-3</v>
      </c>
      <c r="BD39" s="34">
        <f>$N$28/'Fixed data'!$C$7</f>
        <v>1.6721600000000002E-3</v>
      </c>
    </row>
    <row r="40" spans="1:57" ht="16.5" hidden="1" customHeight="1" outlineLevel="1" x14ac:dyDescent="0.35">
      <c r="A40" s="115"/>
      <c r="B40" s="9" t="s">
        <v>109</v>
      </c>
      <c r="C40" s="11" t="s">
        <v>131</v>
      </c>
      <c r="D40" s="9" t="s">
        <v>40</v>
      </c>
      <c r="F40" s="34"/>
      <c r="G40" s="34"/>
      <c r="H40" s="34"/>
      <c r="I40" s="34"/>
      <c r="J40" s="34"/>
      <c r="K40" s="34"/>
      <c r="L40" s="34"/>
      <c r="M40" s="34"/>
      <c r="N40" s="34"/>
      <c r="O40" s="34"/>
      <c r="P40" s="34">
        <f>$O$28/'Fixed data'!$C$7</f>
        <v>1.6721600000000002E-3</v>
      </c>
      <c r="Q40" s="34">
        <f>$O$28/'Fixed data'!$C$7</f>
        <v>1.6721600000000002E-3</v>
      </c>
      <c r="R40" s="34">
        <f>$O$28/'Fixed data'!$C$7</f>
        <v>1.6721600000000002E-3</v>
      </c>
      <c r="S40" s="34">
        <f>$O$28/'Fixed data'!$C$7</f>
        <v>1.6721600000000002E-3</v>
      </c>
      <c r="T40" s="34">
        <f>$O$28/'Fixed data'!$C$7</f>
        <v>1.6721600000000002E-3</v>
      </c>
      <c r="U40" s="34">
        <f>$O$28/'Fixed data'!$C$7</f>
        <v>1.6721600000000002E-3</v>
      </c>
      <c r="V40" s="34">
        <f>$O$28/'Fixed data'!$C$7</f>
        <v>1.6721600000000002E-3</v>
      </c>
      <c r="W40" s="34">
        <f>$O$28/'Fixed data'!$C$7</f>
        <v>1.6721600000000002E-3</v>
      </c>
      <c r="X40" s="34">
        <f>$O$28/'Fixed data'!$C$7</f>
        <v>1.6721600000000002E-3</v>
      </c>
      <c r="Y40" s="34">
        <f>$O$28/'Fixed data'!$C$7</f>
        <v>1.6721600000000002E-3</v>
      </c>
      <c r="Z40" s="34">
        <f>$O$28/'Fixed data'!$C$7</f>
        <v>1.6721600000000002E-3</v>
      </c>
      <c r="AA40" s="34">
        <f>$O$28/'Fixed data'!$C$7</f>
        <v>1.6721600000000002E-3</v>
      </c>
      <c r="AB40" s="34">
        <f>$O$28/'Fixed data'!$C$7</f>
        <v>1.6721600000000002E-3</v>
      </c>
      <c r="AC40" s="34">
        <f>$O$28/'Fixed data'!$C$7</f>
        <v>1.6721600000000002E-3</v>
      </c>
      <c r="AD40" s="34">
        <f>$O$28/'Fixed data'!$C$7</f>
        <v>1.6721600000000002E-3</v>
      </c>
      <c r="AE40" s="34">
        <f>$O$28/'Fixed data'!$C$7</f>
        <v>1.6721600000000002E-3</v>
      </c>
      <c r="AF40" s="34">
        <f>$O$28/'Fixed data'!$C$7</f>
        <v>1.6721600000000002E-3</v>
      </c>
      <c r="AG40" s="34">
        <f>$O$28/'Fixed data'!$C$7</f>
        <v>1.6721600000000002E-3</v>
      </c>
      <c r="AH40" s="34">
        <f>$O$28/'Fixed data'!$C$7</f>
        <v>1.6721600000000002E-3</v>
      </c>
      <c r="AI40" s="34">
        <f>$O$28/'Fixed data'!$C$7</f>
        <v>1.6721600000000002E-3</v>
      </c>
      <c r="AJ40" s="34">
        <f>$O$28/'Fixed data'!$C$7</f>
        <v>1.6721600000000002E-3</v>
      </c>
      <c r="AK40" s="34">
        <f>$O$28/'Fixed data'!$C$7</f>
        <v>1.6721600000000002E-3</v>
      </c>
      <c r="AL40" s="34">
        <f>$O$28/'Fixed data'!$C$7</f>
        <v>1.6721600000000002E-3</v>
      </c>
      <c r="AM40" s="34">
        <f>$O$28/'Fixed data'!$C$7</f>
        <v>1.6721600000000002E-3</v>
      </c>
      <c r="AN40" s="34">
        <f>$O$28/'Fixed data'!$C$7</f>
        <v>1.6721600000000002E-3</v>
      </c>
      <c r="AO40" s="34">
        <f>$O$28/'Fixed data'!$C$7</f>
        <v>1.6721600000000002E-3</v>
      </c>
      <c r="AP40" s="34">
        <f>$O$28/'Fixed data'!$C$7</f>
        <v>1.6721600000000002E-3</v>
      </c>
      <c r="AQ40" s="34">
        <f>$O$28/'Fixed data'!$C$7</f>
        <v>1.6721600000000002E-3</v>
      </c>
      <c r="AR40" s="34">
        <f>$O$28/'Fixed data'!$C$7</f>
        <v>1.6721600000000002E-3</v>
      </c>
      <c r="AS40" s="34">
        <f>$O$28/'Fixed data'!$C$7</f>
        <v>1.6721600000000002E-3</v>
      </c>
      <c r="AT40" s="34">
        <f>$O$28/'Fixed data'!$C$7</f>
        <v>1.6721600000000002E-3</v>
      </c>
      <c r="AU40" s="34">
        <f>$O$28/'Fixed data'!$C$7</f>
        <v>1.6721600000000002E-3</v>
      </c>
      <c r="AV40" s="34">
        <f>$O$28/'Fixed data'!$C$7</f>
        <v>1.6721600000000002E-3</v>
      </c>
      <c r="AW40" s="34">
        <f>$O$28/'Fixed data'!$C$7</f>
        <v>1.6721600000000002E-3</v>
      </c>
      <c r="AX40" s="34">
        <f>$O$28/'Fixed data'!$C$7</f>
        <v>1.6721600000000002E-3</v>
      </c>
      <c r="AY40" s="34">
        <f>$O$28/'Fixed data'!$C$7</f>
        <v>1.6721600000000002E-3</v>
      </c>
      <c r="AZ40" s="34">
        <f>$O$28/'Fixed data'!$C$7</f>
        <v>1.6721600000000002E-3</v>
      </c>
      <c r="BA40" s="34">
        <f>$O$28/'Fixed data'!$C$7</f>
        <v>1.6721600000000002E-3</v>
      </c>
      <c r="BB40" s="34">
        <f>$O$28/'Fixed data'!$C$7</f>
        <v>1.6721600000000002E-3</v>
      </c>
      <c r="BC40" s="34">
        <f>$O$28/'Fixed data'!$C$7</f>
        <v>1.6721600000000002E-3</v>
      </c>
      <c r="BD40" s="34">
        <f>$O$28/'Fixed data'!$C$7</f>
        <v>1.6721600000000002E-3</v>
      </c>
    </row>
    <row r="41" spans="1:57" ht="16.5" hidden="1" customHeight="1" outlineLevel="1" x14ac:dyDescent="0.35">
      <c r="A41" s="115"/>
      <c r="B41" s="9" t="s">
        <v>110</v>
      </c>
      <c r="C41" s="11" t="s">
        <v>132</v>
      </c>
      <c r="D41" s="9" t="s">
        <v>40</v>
      </c>
      <c r="F41" s="34"/>
      <c r="G41" s="34"/>
      <c r="H41" s="34"/>
      <c r="I41" s="34"/>
      <c r="J41" s="34"/>
      <c r="K41" s="34"/>
      <c r="L41" s="34"/>
      <c r="M41" s="34"/>
      <c r="N41" s="34"/>
      <c r="O41" s="34"/>
      <c r="P41" s="34"/>
      <c r="Q41" s="34">
        <f>$P$28/'Fixed data'!$C$7</f>
        <v>1.6721600000000002E-3</v>
      </c>
      <c r="R41" s="34">
        <f>$P$28/'Fixed data'!$C$7</f>
        <v>1.6721600000000002E-3</v>
      </c>
      <c r="S41" s="34">
        <f>$P$28/'Fixed data'!$C$7</f>
        <v>1.6721600000000002E-3</v>
      </c>
      <c r="T41" s="34">
        <f>$P$28/'Fixed data'!$C$7</f>
        <v>1.6721600000000002E-3</v>
      </c>
      <c r="U41" s="34">
        <f>$P$28/'Fixed data'!$C$7</f>
        <v>1.6721600000000002E-3</v>
      </c>
      <c r="V41" s="34">
        <f>$P$28/'Fixed data'!$C$7</f>
        <v>1.6721600000000002E-3</v>
      </c>
      <c r="W41" s="34">
        <f>$P$28/'Fixed data'!$C$7</f>
        <v>1.6721600000000002E-3</v>
      </c>
      <c r="X41" s="34">
        <f>$P$28/'Fixed data'!$C$7</f>
        <v>1.6721600000000002E-3</v>
      </c>
      <c r="Y41" s="34">
        <f>$P$28/'Fixed data'!$C$7</f>
        <v>1.6721600000000002E-3</v>
      </c>
      <c r="Z41" s="34">
        <f>$P$28/'Fixed data'!$C$7</f>
        <v>1.6721600000000002E-3</v>
      </c>
      <c r="AA41" s="34">
        <f>$P$28/'Fixed data'!$C$7</f>
        <v>1.6721600000000002E-3</v>
      </c>
      <c r="AB41" s="34">
        <f>$P$28/'Fixed data'!$C$7</f>
        <v>1.6721600000000002E-3</v>
      </c>
      <c r="AC41" s="34">
        <f>$P$28/'Fixed data'!$C$7</f>
        <v>1.6721600000000002E-3</v>
      </c>
      <c r="AD41" s="34">
        <f>$P$28/'Fixed data'!$C$7</f>
        <v>1.6721600000000002E-3</v>
      </c>
      <c r="AE41" s="34">
        <f>$P$28/'Fixed data'!$C$7</f>
        <v>1.6721600000000002E-3</v>
      </c>
      <c r="AF41" s="34">
        <f>$P$28/'Fixed data'!$C$7</f>
        <v>1.6721600000000002E-3</v>
      </c>
      <c r="AG41" s="34">
        <f>$P$28/'Fixed data'!$C$7</f>
        <v>1.6721600000000002E-3</v>
      </c>
      <c r="AH41" s="34">
        <f>$P$28/'Fixed data'!$C$7</f>
        <v>1.6721600000000002E-3</v>
      </c>
      <c r="AI41" s="34">
        <f>$P$28/'Fixed data'!$C$7</f>
        <v>1.6721600000000002E-3</v>
      </c>
      <c r="AJ41" s="34">
        <f>$P$28/'Fixed data'!$C$7</f>
        <v>1.6721600000000002E-3</v>
      </c>
      <c r="AK41" s="34">
        <f>$P$28/'Fixed data'!$C$7</f>
        <v>1.6721600000000002E-3</v>
      </c>
      <c r="AL41" s="34">
        <f>$P$28/'Fixed data'!$C$7</f>
        <v>1.6721600000000002E-3</v>
      </c>
      <c r="AM41" s="34">
        <f>$P$28/'Fixed data'!$C$7</f>
        <v>1.6721600000000002E-3</v>
      </c>
      <c r="AN41" s="34">
        <f>$P$28/'Fixed data'!$C$7</f>
        <v>1.6721600000000002E-3</v>
      </c>
      <c r="AO41" s="34">
        <f>$P$28/'Fixed data'!$C$7</f>
        <v>1.6721600000000002E-3</v>
      </c>
      <c r="AP41" s="34">
        <f>$P$28/'Fixed data'!$C$7</f>
        <v>1.6721600000000002E-3</v>
      </c>
      <c r="AQ41" s="34">
        <f>$P$28/'Fixed data'!$C$7</f>
        <v>1.6721600000000002E-3</v>
      </c>
      <c r="AR41" s="34">
        <f>$P$28/'Fixed data'!$C$7</f>
        <v>1.6721600000000002E-3</v>
      </c>
      <c r="AS41" s="34">
        <f>$P$28/'Fixed data'!$C$7</f>
        <v>1.6721600000000002E-3</v>
      </c>
      <c r="AT41" s="34">
        <f>$P$28/'Fixed data'!$C$7</f>
        <v>1.6721600000000002E-3</v>
      </c>
      <c r="AU41" s="34">
        <f>$P$28/'Fixed data'!$C$7</f>
        <v>1.6721600000000002E-3</v>
      </c>
      <c r="AV41" s="34">
        <f>$P$28/'Fixed data'!$C$7</f>
        <v>1.6721600000000002E-3</v>
      </c>
      <c r="AW41" s="34">
        <f>$P$28/'Fixed data'!$C$7</f>
        <v>1.6721600000000002E-3</v>
      </c>
      <c r="AX41" s="34">
        <f>$P$28/'Fixed data'!$C$7</f>
        <v>1.6721600000000002E-3</v>
      </c>
      <c r="AY41" s="34">
        <f>$P$28/'Fixed data'!$C$7</f>
        <v>1.6721600000000002E-3</v>
      </c>
      <c r="AZ41" s="34">
        <f>$P$28/'Fixed data'!$C$7</f>
        <v>1.6721600000000002E-3</v>
      </c>
      <c r="BA41" s="34">
        <f>$P$28/'Fixed data'!$C$7</f>
        <v>1.6721600000000002E-3</v>
      </c>
      <c r="BB41" s="34">
        <f>$P$28/'Fixed data'!$C$7</f>
        <v>1.6721600000000002E-3</v>
      </c>
      <c r="BC41" s="34">
        <f>$P$28/'Fixed data'!$C$7</f>
        <v>1.6721600000000002E-3</v>
      </c>
      <c r="BD41" s="34">
        <f>$P$28/'Fixed data'!$C$7</f>
        <v>1.6721600000000002E-3</v>
      </c>
    </row>
    <row r="42" spans="1:57" ht="16.5" hidden="1" customHeight="1" outlineLevel="1" x14ac:dyDescent="0.35">
      <c r="A42" s="115"/>
      <c r="B42" s="9" t="s">
        <v>111</v>
      </c>
      <c r="C42" s="11" t="s">
        <v>133</v>
      </c>
      <c r="D42" s="9" t="s">
        <v>40</v>
      </c>
      <c r="F42" s="34"/>
      <c r="G42" s="34"/>
      <c r="H42" s="34"/>
      <c r="I42" s="34"/>
      <c r="J42" s="34"/>
      <c r="K42" s="34"/>
      <c r="L42" s="34"/>
      <c r="M42" s="34"/>
      <c r="N42" s="34"/>
      <c r="O42" s="34"/>
      <c r="P42" s="34"/>
      <c r="Q42" s="34"/>
      <c r="R42" s="34">
        <f>$Q$28/'Fixed data'!$C$7</f>
        <v>1.6721600000000002E-3</v>
      </c>
      <c r="S42" s="34">
        <f>$Q$28/'Fixed data'!$C$7</f>
        <v>1.6721600000000002E-3</v>
      </c>
      <c r="T42" s="34">
        <f>$Q$28/'Fixed data'!$C$7</f>
        <v>1.6721600000000002E-3</v>
      </c>
      <c r="U42" s="34">
        <f>$Q$28/'Fixed data'!$C$7</f>
        <v>1.6721600000000002E-3</v>
      </c>
      <c r="V42" s="34">
        <f>$Q$28/'Fixed data'!$C$7</f>
        <v>1.6721600000000002E-3</v>
      </c>
      <c r="W42" s="34">
        <f>$Q$28/'Fixed data'!$C$7</f>
        <v>1.6721600000000002E-3</v>
      </c>
      <c r="X42" s="34">
        <f>$Q$28/'Fixed data'!$C$7</f>
        <v>1.6721600000000002E-3</v>
      </c>
      <c r="Y42" s="34">
        <f>$Q$28/'Fixed data'!$C$7</f>
        <v>1.6721600000000002E-3</v>
      </c>
      <c r="Z42" s="34">
        <f>$Q$28/'Fixed data'!$C$7</f>
        <v>1.6721600000000002E-3</v>
      </c>
      <c r="AA42" s="34">
        <f>$Q$28/'Fixed data'!$C$7</f>
        <v>1.6721600000000002E-3</v>
      </c>
      <c r="AB42" s="34">
        <f>$Q$28/'Fixed data'!$C$7</f>
        <v>1.6721600000000002E-3</v>
      </c>
      <c r="AC42" s="34">
        <f>$Q$28/'Fixed data'!$C$7</f>
        <v>1.6721600000000002E-3</v>
      </c>
      <c r="AD42" s="34">
        <f>$Q$28/'Fixed data'!$C$7</f>
        <v>1.6721600000000002E-3</v>
      </c>
      <c r="AE42" s="34">
        <f>$Q$28/'Fixed data'!$C$7</f>
        <v>1.6721600000000002E-3</v>
      </c>
      <c r="AF42" s="34">
        <f>$Q$28/'Fixed data'!$C$7</f>
        <v>1.6721600000000002E-3</v>
      </c>
      <c r="AG42" s="34">
        <f>$Q$28/'Fixed data'!$C$7</f>
        <v>1.6721600000000002E-3</v>
      </c>
      <c r="AH42" s="34">
        <f>$Q$28/'Fixed data'!$C$7</f>
        <v>1.6721600000000002E-3</v>
      </c>
      <c r="AI42" s="34">
        <f>$Q$28/'Fixed data'!$C$7</f>
        <v>1.6721600000000002E-3</v>
      </c>
      <c r="AJ42" s="34">
        <f>$Q$28/'Fixed data'!$C$7</f>
        <v>1.6721600000000002E-3</v>
      </c>
      <c r="AK42" s="34">
        <f>$Q$28/'Fixed data'!$C$7</f>
        <v>1.6721600000000002E-3</v>
      </c>
      <c r="AL42" s="34">
        <f>$Q$28/'Fixed data'!$C$7</f>
        <v>1.6721600000000002E-3</v>
      </c>
      <c r="AM42" s="34">
        <f>$Q$28/'Fixed data'!$C$7</f>
        <v>1.6721600000000002E-3</v>
      </c>
      <c r="AN42" s="34">
        <f>$Q$28/'Fixed data'!$C$7</f>
        <v>1.6721600000000002E-3</v>
      </c>
      <c r="AO42" s="34">
        <f>$Q$28/'Fixed data'!$C$7</f>
        <v>1.6721600000000002E-3</v>
      </c>
      <c r="AP42" s="34">
        <f>$Q$28/'Fixed data'!$C$7</f>
        <v>1.6721600000000002E-3</v>
      </c>
      <c r="AQ42" s="34">
        <f>$Q$28/'Fixed data'!$C$7</f>
        <v>1.6721600000000002E-3</v>
      </c>
      <c r="AR42" s="34">
        <f>$Q$28/'Fixed data'!$C$7</f>
        <v>1.6721600000000002E-3</v>
      </c>
      <c r="AS42" s="34">
        <f>$Q$28/'Fixed data'!$C$7</f>
        <v>1.6721600000000002E-3</v>
      </c>
      <c r="AT42" s="34">
        <f>$Q$28/'Fixed data'!$C$7</f>
        <v>1.6721600000000002E-3</v>
      </c>
      <c r="AU42" s="34">
        <f>$Q$28/'Fixed data'!$C$7</f>
        <v>1.6721600000000002E-3</v>
      </c>
      <c r="AV42" s="34">
        <f>$Q$28/'Fixed data'!$C$7</f>
        <v>1.6721600000000002E-3</v>
      </c>
      <c r="AW42" s="34">
        <f>$Q$28/'Fixed data'!$C$7</f>
        <v>1.6721600000000002E-3</v>
      </c>
      <c r="AX42" s="34">
        <f>$Q$28/'Fixed data'!$C$7</f>
        <v>1.6721600000000002E-3</v>
      </c>
      <c r="AY42" s="34">
        <f>$Q$28/'Fixed data'!$C$7</f>
        <v>1.6721600000000002E-3</v>
      </c>
      <c r="AZ42" s="34">
        <f>$Q$28/'Fixed data'!$C$7</f>
        <v>1.6721600000000002E-3</v>
      </c>
      <c r="BA42" s="34">
        <f>$Q$28/'Fixed data'!$C$7</f>
        <v>1.6721600000000002E-3</v>
      </c>
      <c r="BB42" s="34">
        <f>$Q$28/'Fixed data'!$C$7</f>
        <v>1.6721600000000002E-3</v>
      </c>
      <c r="BC42" s="34">
        <f>$Q$28/'Fixed data'!$C$7</f>
        <v>1.6721600000000002E-3</v>
      </c>
      <c r="BD42" s="34">
        <f>$Q$28/'Fixed data'!$C$7</f>
        <v>1.6721600000000002E-3</v>
      </c>
    </row>
    <row r="43" spans="1:57" ht="16.5" hidden="1" customHeight="1" outlineLevel="1" x14ac:dyDescent="0.35">
      <c r="A43" s="115"/>
      <c r="B43" s="9" t="s">
        <v>112</v>
      </c>
      <c r="C43" s="11" t="s">
        <v>134</v>
      </c>
      <c r="D43" s="9" t="s">
        <v>40</v>
      </c>
      <c r="F43" s="34"/>
      <c r="G43" s="34"/>
      <c r="H43" s="34"/>
      <c r="I43" s="34"/>
      <c r="J43" s="34"/>
      <c r="K43" s="34"/>
      <c r="L43" s="34"/>
      <c r="M43" s="34"/>
      <c r="N43" s="34"/>
      <c r="O43" s="34"/>
      <c r="P43" s="34"/>
      <c r="Q43" s="34"/>
      <c r="R43" s="34"/>
      <c r="S43" s="34">
        <f>$R$28/'Fixed data'!$C$7</f>
        <v>1.6721600000000002E-3</v>
      </c>
      <c r="T43" s="34">
        <f>$R$28/'Fixed data'!$C$7</f>
        <v>1.6721600000000002E-3</v>
      </c>
      <c r="U43" s="34">
        <f>$R$28/'Fixed data'!$C$7</f>
        <v>1.6721600000000002E-3</v>
      </c>
      <c r="V43" s="34">
        <f>$R$28/'Fixed data'!$C$7</f>
        <v>1.6721600000000002E-3</v>
      </c>
      <c r="W43" s="34">
        <f>$R$28/'Fixed data'!$C$7</f>
        <v>1.6721600000000002E-3</v>
      </c>
      <c r="X43" s="34">
        <f>$R$28/'Fixed data'!$C$7</f>
        <v>1.6721600000000002E-3</v>
      </c>
      <c r="Y43" s="34">
        <f>$R$28/'Fixed data'!$C$7</f>
        <v>1.6721600000000002E-3</v>
      </c>
      <c r="Z43" s="34">
        <f>$R$28/'Fixed data'!$C$7</f>
        <v>1.6721600000000002E-3</v>
      </c>
      <c r="AA43" s="34">
        <f>$R$28/'Fixed data'!$C$7</f>
        <v>1.6721600000000002E-3</v>
      </c>
      <c r="AB43" s="34">
        <f>$R$28/'Fixed data'!$C$7</f>
        <v>1.6721600000000002E-3</v>
      </c>
      <c r="AC43" s="34">
        <f>$R$28/'Fixed data'!$C$7</f>
        <v>1.6721600000000002E-3</v>
      </c>
      <c r="AD43" s="34">
        <f>$R$28/'Fixed data'!$C$7</f>
        <v>1.6721600000000002E-3</v>
      </c>
      <c r="AE43" s="34">
        <f>$R$28/'Fixed data'!$C$7</f>
        <v>1.6721600000000002E-3</v>
      </c>
      <c r="AF43" s="34">
        <f>$R$28/'Fixed data'!$C$7</f>
        <v>1.6721600000000002E-3</v>
      </c>
      <c r="AG43" s="34">
        <f>$R$28/'Fixed data'!$C$7</f>
        <v>1.6721600000000002E-3</v>
      </c>
      <c r="AH43" s="34">
        <f>$R$28/'Fixed data'!$C$7</f>
        <v>1.6721600000000002E-3</v>
      </c>
      <c r="AI43" s="34">
        <f>$R$28/'Fixed data'!$C$7</f>
        <v>1.6721600000000002E-3</v>
      </c>
      <c r="AJ43" s="34">
        <f>$R$28/'Fixed data'!$C$7</f>
        <v>1.6721600000000002E-3</v>
      </c>
      <c r="AK43" s="34">
        <f>$R$28/'Fixed data'!$C$7</f>
        <v>1.6721600000000002E-3</v>
      </c>
      <c r="AL43" s="34">
        <f>$R$28/'Fixed data'!$C$7</f>
        <v>1.6721600000000002E-3</v>
      </c>
      <c r="AM43" s="34">
        <f>$R$28/'Fixed data'!$C$7</f>
        <v>1.6721600000000002E-3</v>
      </c>
      <c r="AN43" s="34">
        <f>$R$28/'Fixed data'!$C$7</f>
        <v>1.6721600000000002E-3</v>
      </c>
      <c r="AO43" s="34">
        <f>$R$28/'Fixed data'!$C$7</f>
        <v>1.6721600000000002E-3</v>
      </c>
      <c r="AP43" s="34">
        <f>$R$28/'Fixed data'!$C$7</f>
        <v>1.6721600000000002E-3</v>
      </c>
      <c r="AQ43" s="34">
        <f>$R$28/'Fixed data'!$C$7</f>
        <v>1.6721600000000002E-3</v>
      </c>
      <c r="AR43" s="34">
        <f>$R$28/'Fixed data'!$C$7</f>
        <v>1.6721600000000002E-3</v>
      </c>
      <c r="AS43" s="34">
        <f>$R$28/'Fixed data'!$C$7</f>
        <v>1.6721600000000002E-3</v>
      </c>
      <c r="AT43" s="34">
        <f>$R$28/'Fixed data'!$C$7</f>
        <v>1.6721600000000002E-3</v>
      </c>
      <c r="AU43" s="34">
        <f>$R$28/'Fixed data'!$C$7</f>
        <v>1.6721600000000002E-3</v>
      </c>
      <c r="AV43" s="34">
        <f>$R$28/'Fixed data'!$C$7</f>
        <v>1.6721600000000002E-3</v>
      </c>
      <c r="AW43" s="34">
        <f>$R$28/'Fixed data'!$C$7</f>
        <v>1.6721600000000002E-3</v>
      </c>
      <c r="AX43" s="34">
        <f>$R$28/'Fixed data'!$C$7</f>
        <v>1.6721600000000002E-3</v>
      </c>
      <c r="AY43" s="34">
        <f>$R$28/'Fixed data'!$C$7</f>
        <v>1.6721600000000002E-3</v>
      </c>
      <c r="AZ43" s="34">
        <f>$R$28/'Fixed data'!$C$7</f>
        <v>1.6721600000000002E-3</v>
      </c>
      <c r="BA43" s="34">
        <f>$R$28/'Fixed data'!$C$7</f>
        <v>1.6721600000000002E-3</v>
      </c>
      <c r="BB43" s="34">
        <f>$R$28/'Fixed data'!$C$7</f>
        <v>1.6721600000000002E-3</v>
      </c>
      <c r="BC43" s="34">
        <f>$R$28/'Fixed data'!$C$7</f>
        <v>1.6721600000000002E-3</v>
      </c>
      <c r="BD43" s="34">
        <f>$R$28/'Fixed data'!$C$7</f>
        <v>1.6721600000000002E-3</v>
      </c>
    </row>
    <row r="44" spans="1:57" ht="16.5" hidden="1" customHeight="1" outlineLevel="1" x14ac:dyDescent="0.35">
      <c r="A44" s="115"/>
      <c r="B44" s="9" t="s">
        <v>113</v>
      </c>
      <c r="C44" s="11" t="s">
        <v>135</v>
      </c>
      <c r="D44" s="9" t="s">
        <v>40</v>
      </c>
      <c r="F44" s="34"/>
      <c r="G44" s="34"/>
      <c r="H44" s="34"/>
      <c r="I44" s="34"/>
      <c r="J44" s="34"/>
      <c r="K44" s="34"/>
      <c r="L44" s="34"/>
      <c r="M44" s="34"/>
      <c r="N44" s="34"/>
      <c r="O44" s="34"/>
      <c r="P44" s="34"/>
      <c r="Q44" s="34"/>
      <c r="R44" s="34"/>
      <c r="S44" s="34"/>
      <c r="T44" s="34">
        <f>$S$28/'Fixed data'!$C$7</f>
        <v>1.6721600000000002E-3</v>
      </c>
      <c r="U44" s="34">
        <f>$S$28/'Fixed data'!$C$7</f>
        <v>1.6721600000000002E-3</v>
      </c>
      <c r="V44" s="34">
        <f>$S$28/'Fixed data'!$C$7</f>
        <v>1.6721600000000002E-3</v>
      </c>
      <c r="W44" s="34">
        <f>$S$28/'Fixed data'!$C$7</f>
        <v>1.6721600000000002E-3</v>
      </c>
      <c r="X44" s="34">
        <f>$S$28/'Fixed data'!$C$7</f>
        <v>1.6721600000000002E-3</v>
      </c>
      <c r="Y44" s="34">
        <f>$S$28/'Fixed data'!$C$7</f>
        <v>1.6721600000000002E-3</v>
      </c>
      <c r="Z44" s="34">
        <f>$S$28/'Fixed data'!$C$7</f>
        <v>1.6721600000000002E-3</v>
      </c>
      <c r="AA44" s="34">
        <f>$S$28/'Fixed data'!$C$7</f>
        <v>1.6721600000000002E-3</v>
      </c>
      <c r="AB44" s="34">
        <f>$S$28/'Fixed data'!$C$7</f>
        <v>1.6721600000000002E-3</v>
      </c>
      <c r="AC44" s="34">
        <f>$S$28/'Fixed data'!$C$7</f>
        <v>1.6721600000000002E-3</v>
      </c>
      <c r="AD44" s="34">
        <f>$S$28/'Fixed data'!$C$7</f>
        <v>1.6721600000000002E-3</v>
      </c>
      <c r="AE44" s="34">
        <f>$S$28/'Fixed data'!$C$7</f>
        <v>1.6721600000000002E-3</v>
      </c>
      <c r="AF44" s="34">
        <f>$S$28/'Fixed data'!$C$7</f>
        <v>1.6721600000000002E-3</v>
      </c>
      <c r="AG44" s="34">
        <f>$S$28/'Fixed data'!$C$7</f>
        <v>1.6721600000000002E-3</v>
      </c>
      <c r="AH44" s="34">
        <f>$S$28/'Fixed data'!$C$7</f>
        <v>1.6721600000000002E-3</v>
      </c>
      <c r="AI44" s="34">
        <f>$S$28/'Fixed data'!$C$7</f>
        <v>1.6721600000000002E-3</v>
      </c>
      <c r="AJ44" s="34">
        <f>$S$28/'Fixed data'!$C$7</f>
        <v>1.6721600000000002E-3</v>
      </c>
      <c r="AK44" s="34">
        <f>$S$28/'Fixed data'!$C$7</f>
        <v>1.6721600000000002E-3</v>
      </c>
      <c r="AL44" s="34">
        <f>$S$28/'Fixed data'!$C$7</f>
        <v>1.6721600000000002E-3</v>
      </c>
      <c r="AM44" s="34">
        <f>$S$28/'Fixed data'!$C$7</f>
        <v>1.6721600000000002E-3</v>
      </c>
      <c r="AN44" s="34">
        <f>$S$28/'Fixed data'!$C$7</f>
        <v>1.6721600000000002E-3</v>
      </c>
      <c r="AO44" s="34">
        <f>$S$28/'Fixed data'!$C$7</f>
        <v>1.6721600000000002E-3</v>
      </c>
      <c r="AP44" s="34">
        <f>$S$28/'Fixed data'!$C$7</f>
        <v>1.6721600000000002E-3</v>
      </c>
      <c r="AQ44" s="34">
        <f>$S$28/'Fixed data'!$C$7</f>
        <v>1.6721600000000002E-3</v>
      </c>
      <c r="AR44" s="34">
        <f>$S$28/'Fixed data'!$C$7</f>
        <v>1.6721600000000002E-3</v>
      </c>
      <c r="AS44" s="34">
        <f>$S$28/'Fixed data'!$C$7</f>
        <v>1.6721600000000002E-3</v>
      </c>
      <c r="AT44" s="34">
        <f>$S$28/'Fixed data'!$C$7</f>
        <v>1.6721600000000002E-3</v>
      </c>
      <c r="AU44" s="34">
        <f>$S$28/'Fixed data'!$C$7</f>
        <v>1.6721600000000002E-3</v>
      </c>
      <c r="AV44" s="34">
        <f>$S$28/'Fixed data'!$C$7</f>
        <v>1.6721600000000002E-3</v>
      </c>
      <c r="AW44" s="34">
        <f>$S$28/'Fixed data'!$C$7</f>
        <v>1.6721600000000002E-3</v>
      </c>
      <c r="AX44" s="34">
        <f>$S$28/'Fixed data'!$C$7</f>
        <v>1.6721600000000002E-3</v>
      </c>
      <c r="AY44" s="34">
        <f>$S$28/'Fixed data'!$C$7</f>
        <v>1.6721600000000002E-3</v>
      </c>
      <c r="AZ44" s="34">
        <f>$S$28/'Fixed data'!$C$7</f>
        <v>1.6721600000000002E-3</v>
      </c>
      <c r="BA44" s="34">
        <f>$S$28/'Fixed data'!$C$7</f>
        <v>1.6721600000000002E-3</v>
      </c>
      <c r="BB44" s="34">
        <f>$S$28/'Fixed data'!$C$7</f>
        <v>1.6721600000000002E-3</v>
      </c>
      <c r="BC44" s="34">
        <f>$S$28/'Fixed data'!$C$7</f>
        <v>1.6721600000000002E-3</v>
      </c>
      <c r="BD44" s="34">
        <f>$S$28/'Fixed data'!$C$7</f>
        <v>1.6721600000000002E-3</v>
      </c>
    </row>
    <row r="45" spans="1:57" ht="16.5" hidden="1" customHeight="1" outlineLevel="1" x14ac:dyDescent="0.35">
      <c r="A45" s="115"/>
      <c r="B45" s="9" t="s">
        <v>114</v>
      </c>
      <c r="C45" s="11" t="s">
        <v>136</v>
      </c>
      <c r="D45" s="9" t="s">
        <v>40</v>
      </c>
      <c r="F45" s="34"/>
      <c r="G45" s="34"/>
      <c r="H45" s="34"/>
      <c r="I45" s="34"/>
      <c r="J45" s="34"/>
      <c r="K45" s="34"/>
      <c r="L45" s="34"/>
      <c r="M45" s="34"/>
      <c r="N45" s="34"/>
      <c r="O45" s="34"/>
      <c r="P45" s="34"/>
      <c r="Q45" s="34"/>
      <c r="R45" s="34"/>
      <c r="S45" s="34"/>
      <c r="T45" s="34"/>
      <c r="U45" s="34">
        <f>$T$28/'Fixed data'!$C$7</f>
        <v>1.6721600000000002E-3</v>
      </c>
      <c r="V45" s="34">
        <f>$T$28/'Fixed data'!$C$7</f>
        <v>1.6721600000000002E-3</v>
      </c>
      <c r="W45" s="34">
        <f>$T$28/'Fixed data'!$C$7</f>
        <v>1.6721600000000002E-3</v>
      </c>
      <c r="X45" s="34">
        <f>$T$28/'Fixed data'!$C$7</f>
        <v>1.6721600000000002E-3</v>
      </c>
      <c r="Y45" s="34">
        <f>$T$28/'Fixed data'!$C$7</f>
        <v>1.6721600000000002E-3</v>
      </c>
      <c r="Z45" s="34">
        <f>$T$28/'Fixed data'!$C$7</f>
        <v>1.6721600000000002E-3</v>
      </c>
      <c r="AA45" s="34">
        <f>$T$28/'Fixed data'!$C$7</f>
        <v>1.6721600000000002E-3</v>
      </c>
      <c r="AB45" s="34">
        <f>$T$28/'Fixed data'!$C$7</f>
        <v>1.6721600000000002E-3</v>
      </c>
      <c r="AC45" s="34">
        <f>$T$28/'Fixed data'!$C$7</f>
        <v>1.6721600000000002E-3</v>
      </c>
      <c r="AD45" s="34">
        <f>$T$28/'Fixed data'!$C$7</f>
        <v>1.6721600000000002E-3</v>
      </c>
      <c r="AE45" s="34">
        <f>$T$28/'Fixed data'!$C$7</f>
        <v>1.6721600000000002E-3</v>
      </c>
      <c r="AF45" s="34">
        <f>$T$28/'Fixed data'!$C$7</f>
        <v>1.6721600000000002E-3</v>
      </c>
      <c r="AG45" s="34">
        <f>$T$28/'Fixed data'!$C$7</f>
        <v>1.6721600000000002E-3</v>
      </c>
      <c r="AH45" s="34">
        <f>$T$28/'Fixed data'!$C$7</f>
        <v>1.6721600000000002E-3</v>
      </c>
      <c r="AI45" s="34">
        <f>$T$28/'Fixed data'!$C$7</f>
        <v>1.6721600000000002E-3</v>
      </c>
      <c r="AJ45" s="34">
        <f>$T$28/'Fixed data'!$C$7</f>
        <v>1.6721600000000002E-3</v>
      </c>
      <c r="AK45" s="34">
        <f>$T$28/'Fixed data'!$C$7</f>
        <v>1.6721600000000002E-3</v>
      </c>
      <c r="AL45" s="34">
        <f>$T$28/'Fixed data'!$C$7</f>
        <v>1.6721600000000002E-3</v>
      </c>
      <c r="AM45" s="34">
        <f>$T$28/'Fixed data'!$C$7</f>
        <v>1.6721600000000002E-3</v>
      </c>
      <c r="AN45" s="34">
        <f>$T$28/'Fixed data'!$C$7</f>
        <v>1.6721600000000002E-3</v>
      </c>
      <c r="AO45" s="34">
        <f>$T$28/'Fixed data'!$C$7</f>
        <v>1.6721600000000002E-3</v>
      </c>
      <c r="AP45" s="34">
        <f>$T$28/'Fixed data'!$C$7</f>
        <v>1.6721600000000002E-3</v>
      </c>
      <c r="AQ45" s="34">
        <f>$T$28/'Fixed data'!$C$7</f>
        <v>1.6721600000000002E-3</v>
      </c>
      <c r="AR45" s="34">
        <f>$T$28/'Fixed data'!$C$7</f>
        <v>1.6721600000000002E-3</v>
      </c>
      <c r="AS45" s="34">
        <f>$T$28/'Fixed data'!$C$7</f>
        <v>1.6721600000000002E-3</v>
      </c>
      <c r="AT45" s="34">
        <f>$T$28/'Fixed data'!$C$7</f>
        <v>1.6721600000000002E-3</v>
      </c>
      <c r="AU45" s="34">
        <f>$T$28/'Fixed data'!$C$7</f>
        <v>1.6721600000000002E-3</v>
      </c>
      <c r="AV45" s="34">
        <f>$T$28/'Fixed data'!$C$7</f>
        <v>1.6721600000000002E-3</v>
      </c>
      <c r="AW45" s="34">
        <f>$T$28/'Fixed data'!$C$7</f>
        <v>1.6721600000000002E-3</v>
      </c>
      <c r="AX45" s="34">
        <f>$T$28/'Fixed data'!$C$7</f>
        <v>1.6721600000000002E-3</v>
      </c>
      <c r="AY45" s="34">
        <f>$T$28/'Fixed data'!$C$7</f>
        <v>1.6721600000000002E-3</v>
      </c>
      <c r="AZ45" s="34">
        <f>$T$28/'Fixed data'!$C$7</f>
        <v>1.6721600000000002E-3</v>
      </c>
      <c r="BA45" s="34">
        <f>$T$28/'Fixed data'!$C$7</f>
        <v>1.6721600000000002E-3</v>
      </c>
      <c r="BB45" s="34">
        <f>$T$28/'Fixed data'!$C$7</f>
        <v>1.6721600000000002E-3</v>
      </c>
      <c r="BC45" s="34">
        <f>$T$28/'Fixed data'!$C$7</f>
        <v>1.6721600000000002E-3</v>
      </c>
      <c r="BD45" s="34">
        <f>$T$28/'Fixed data'!$C$7</f>
        <v>1.6721600000000002E-3</v>
      </c>
    </row>
    <row r="46" spans="1:57" ht="16.5" hidden="1" customHeight="1" outlineLevel="1" x14ac:dyDescent="0.35">
      <c r="A46" s="115"/>
      <c r="B46" s="9" t="s">
        <v>115</v>
      </c>
      <c r="C46" s="11" t="s">
        <v>137</v>
      </c>
      <c r="D46" s="9" t="s">
        <v>40</v>
      </c>
      <c r="F46" s="34"/>
      <c r="G46" s="34"/>
      <c r="H46" s="34"/>
      <c r="I46" s="34"/>
      <c r="J46" s="34"/>
      <c r="K46" s="34"/>
      <c r="L46" s="34"/>
      <c r="M46" s="34"/>
      <c r="N46" s="34"/>
      <c r="O46" s="34"/>
      <c r="P46" s="34"/>
      <c r="Q46" s="34"/>
      <c r="R46" s="34"/>
      <c r="S46" s="34"/>
      <c r="T46" s="34"/>
      <c r="U46" s="34"/>
      <c r="V46" s="34">
        <f>$U$28/'Fixed data'!$C$7</f>
        <v>1.6721600000000002E-3</v>
      </c>
      <c r="W46" s="34">
        <f>$U$28/'Fixed data'!$C$7</f>
        <v>1.6721600000000002E-3</v>
      </c>
      <c r="X46" s="34">
        <f>$U$28/'Fixed data'!$C$7</f>
        <v>1.6721600000000002E-3</v>
      </c>
      <c r="Y46" s="34">
        <f>$U$28/'Fixed data'!$C$7</f>
        <v>1.6721600000000002E-3</v>
      </c>
      <c r="Z46" s="34">
        <f>$U$28/'Fixed data'!$C$7</f>
        <v>1.6721600000000002E-3</v>
      </c>
      <c r="AA46" s="34">
        <f>$U$28/'Fixed data'!$C$7</f>
        <v>1.6721600000000002E-3</v>
      </c>
      <c r="AB46" s="34">
        <f>$U$28/'Fixed data'!$C$7</f>
        <v>1.6721600000000002E-3</v>
      </c>
      <c r="AC46" s="34">
        <f>$U$28/'Fixed data'!$C$7</f>
        <v>1.6721600000000002E-3</v>
      </c>
      <c r="AD46" s="34">
        <f>$U$28/'Fixed data'!$C$7</f>
        <v>1.6721600000000002E-3</v>
      </c>
      <c r="AE46" s="34">
        <f>$U$28/'Fixed data'!$C$7</f>
        <v>1.6721600000000002E-3</v>
      </c>
      <c r="AF46" s="34">
        <f>$U$28/'Fixed data'!$C$7</f>
        <v>1.6721600000000002E-3</v>
      </c>
      <c r="AG46" s="34">
        <f>$U$28/'Fixed data'!$C$7</f>
        <v>1.6721600000000002E-3</v>
      </c>
      <c r="AH46" s="34">
        <f>$U$28/'Fixed data'!$C$7</f>
        <v>1.6721600000000002E-3</v>
      </c>
      <c r="AI46" s="34">
        <f>$U$28/'Fixed data'!$C$7</f>
        <v>1.6721600000000002E-3</v>
      </c>
      <c r="AJ46" s="34">
        <f>$U$28/'Fixed data'!$C$7</f>
        <v>1.6721600000000002E-3</v>
      </c>
      <c r="AK46" s="34">
        <f>$U$28/'Fixed data'!$C$7</f>
        <v>1.6721600000000002E-3</v>
      </c>
      <c r="AL46" s="34">
        <f>$U$28/'Fixed data'!$C$7</f>
        <v>1.6721600000000002E-3</v>
      </c>
      <c r="AM46" s="34">
        <f>$U$28/'Fixed data'!$C$7</f>
        <v>1.6721600000000002E-3</v>
      </c>
      <c r="AN46" s="34">
        <f>$U$28/'Fixed data'!$C$7</f>
        <v>1.6721600000000002E-3</v>
      </c>
      <c r="AO46" s="34">
        <f>$U$28/'Fixed data'!$C$7</f>
        <v>1.6721600000000002E-3</v>
      </c>
      <c r="AP46" s="34">
        <f>$U$28/'Fixed data'!$C$7</f>
        <v>1.6721600000000002E-3</v>
      </c>
      <c r="AQ46" s="34">
        <f>$U$28/'Fixed data'!$C$7</f>
        <v>1.6721600000000002E-3</v>
      </c>
      <c r="AR46" s="34">
        <f>$U$28/'Fixed data'!$C$7</f>
        <v>1.6721600000000002E-3</v>
      </c>
      <c r="AS46" s="34">
        <f>$U$28/'Fixed data'!$C$7</f>
        <v>1.6721600000000002E-3</v>
      </c>
      <c r="AT46" s="34">
        <f>$U$28/'Fixed data'!$C$7</f>
        <v>1.6721600000000002E-3</v>
      </c>
      <c r="AU46" s="34">
        <f>$U$28/'Fixed data'!$C$7</f>
        <v>1.6721600000000002E-3</v>
      </c>
      <c r="AV46" s="34">
        <f>$U$28/'Fixed data'!$C$7</f>
        <v>1.6721600000000002E-3</v>
      </c>
      <c r="AW46" s="34">
        <f>$U$28/'Fixed data'!$C$7</f>
        <v>1.6721600000000002E-3</v>
      </c>
      <c r="AX46" s="34">
        <f>$U$28/'Fixed data'!$C$7</f>
        <v>1.6721600000000002E-3</v>
      </c>
      <c r="AY46" s="34">
        <f>$U$28/'Fixed data'!$C$7</f>
        <v>1.6721600000000002E-3</v>
      </c>
      <c r="AZ46" s="34">
        <f>$U$28/'Fixed data'!$C$7</f>
        <v>1.6721600000000002E-3</v>
      </c>
      <c r="BA46" s="34">
        <f>$U$28/'Fixed data'!$C$7</f>
        <v>1.6721600000000002E-3</v>
      </c>
      <c r="BB46" s="34">
        <f>$U$28/'Fixed data'!$C$7</f>
        <v>1.6721600000000002E-3</v>
      </c>
      <c r="BC46" s="34">
        <f>$U$28/'Fixed data'!$C$7</f>
        <v>1.6721600000000002E-3</v>
      </c>
      <c r="BD46" s="34">
        <f>$U$28/'Fixed data'!$C$7</f>
        <v>1.6721600000000002E-3</v>
      </c>
    </row>
    <row r="47" spans="1:57" ht="16.5" hidden="1" customHeight="1" outlineLevel="1" x14ac:dyDescent="0.35">
      <c r="A47" s="115"/>
      <c r="B47" s="9" t="s">
        <v>116</v>
      </c>
      <c r="C47" s="11" t="s">
        <v>138</v>
      </c>
      <c r="D47" s="9" t="s">
        <v>40</v>
      </c>
      <c r="F47" s="34"/>
      <c r="G47" s="34"/>
      <c r="H47" s="34"/>
      <c r="I47" s="34"/>
      <c r="J47" s="34"/>
      <c r="K47" s="34"/>
      <c r="L47" s="34"/>
      <c r="M47" s="34"/>
      <c r="N47" s="34"/>
      <c r="O47" s="34"/>
      <c r="P47" s="34"/>
      <c r="Q47" s="34"/>
      <c r="R47" s="34"/>
      <c r="S47" s="34"/>
      <c r="T47" s="34"/>
      <c r="U47" s="34"/>
      <c r="V47" s="34"/>
      <c r="W47" s="34">
        <f>$V$28/'Fixed data'!$C$7</f>
        <v>1.6721600000000002E-3</v>
      </c>
      <c r="X47" s="34">
        <f>$V$28/'Fixed data'!$C$7</f>
        <v>1.6721600000000002E-3</v>
      </c>
      <c r="Y47" s="34">
        <f>$V$28/'Fixed data'!$C$7</f>
        <v>1.6721600000000002E-3</v>
      </c>
      <c r="Z47" s="34">
        <f>$V$28/'Fixed data'!$C$7</f>
        <v>1.6721600000000002E-3</v>
      </c>
      <c r="AA47" s="34">
        <f>$V$28/'Fixed data'!$C$7</f>
        <v>1.6721600000000002E-3</v>
      </c>
      <c r="AB47" s="34">
        <f>$V$28/'Fixed data'!$C$7</f>
        <v>1.6721600000000002E-3</v>
      </c>
      <c r="AC47" s="34">
        <f>$V$28/'Fixed data'!$C$7</f>
        <v>1.6721600000000002E-3</v>
      </c>
      <c r="AD47" s="34">
        <f>$V$28/'Fixed data'!$C$7</f>
        <v>1.6721600000000002E-3</v>
      </c>
      <c r="AE47" s="34">
        <f>$V$28/'Fixed data'!$C$7</f>
        <v>1.6721600000000002E-3</v>
      </c>
      <c r="AF47" s="34">
        <f>$V$28/'Fixed data'!$C$7</f>
        <v>1.6721600000000002E-3</v>
      </c>
      <c r="AG47" s="34">
        <f>$V$28/'Fixed data'!$C$7</f>
        <v>1.6721600000000002E-3</v>
      </c>
      <c r="AH47" s="34">
        <f>$V$28/'Fixed data'!$C$7</f>
        <v>1.6721600000000002E-3</v>
      </c>
      <c r="AI47" s="34">
        <f>$V$28/'Fixed data'!$C$7</f>
        <v>1.6721600000000002E-3</v>
      </c>
      <c r="AJ47" s="34">
        <f>$V$28/'Fixed data'!$C$7</f>
        <v>1.6721600000000002E-3</v>
      </c>
      <c r="AK47" s="34">
        <f>$V$28/'Fixed data'!$C$7</f>
        <v>1.6721600000000002E-3</v>
      </c>
      <c r="AL47" s="34">
        <f>$V$28/'Fixed data'!$C$7</f>
        <v>1.6721600000000002E-3</v>
      </c>
      <c r="AM47" s="34">
        <f>$V$28/'Fixed data'!$C$7</f>
        <v>1.6721600000000002E-3</v>
      </c>
      <c r="AN47" s="34">
        <f>$V$28/'Fixed data'!$C$7</f>
        <v>1.6721600000000002E-3</v>
      </c>
      <c r="AO47" s="34">
        <f>$V$28/'Fixed data'!$C$7</f>
        <v>1.6721600000000002E-3</v>
      </c>
      <c r="AP47" s="34">
        <f>$V$28/'Fixed data'!$C$7</f>
        <v>1.6721600000000002E-3</v>
      </c>
      <c r="AQ47" s="34">
        <f>$V$28/'Fixed data'!$C$7</f>
        <v>1.6721600000000002E-3</v>
      </c>
      <c r="AR47" s="34">
        <f>$V$28/'Fixed data'!$C$7</f>
        <v>1.6721600000000002E-3</v>
      </c>
      <c r="AS47" s="34">
        <f>$V$28/'Fixed data'!$C$7</f>
        <v>1.6721600000000002E-3</v>
      </c>
      <c r="AT47" s="34">
        <f>$V$28/'Fixed data'!$C$7</f>
        <v>1.6721600000000002E-3</v>
      </c>
      <c r="AU47" s="34">
        <f>$V$28/'Fixed data'!$C$7</f>
        <v>1.6721600000000002E-3</v>
      </c>
      <c r="AV47" s="34">
        <f>$V$28/'Fixed data'!$C$7</f>
        <v>1.6721600000000002E-3</v>
      </c>
      <c r="AW47" s="34">
        <f>$V$28/'Fixed data'!$C$7</f>
        <v>1.6721600000000002E-3</v>
      </c>
      <c r="AX47" s="34">
        <f>$V$28/'Fixed data'!$C$7</f>
        <v>1.6721600000000002E-3</v>
      </c>
      <c r="AY47" s="34">
        <f>$V$28/'Fixed data'!$C$7</f>
        <v>1.6721600000000002E-3</v>
      </c>
      <c r="AZ47" s="34">
        <f>$V$28/'Fixed data'!$C$7</f>
        <v>1.6721600000000002E-3</v>
      </c>
      <c r="BA47" s="34">
        <f>$V$28/'Fixed data'!$C$7</f>
        <v>1.6721600000000002E-3</v>
      </c>
      <c r="BB47" s="34">
        <f>$V$28/'Fixed data'!$C$7</f>
        <v>1.6721600000000002E-3</v>
      </c>
      <c r="BC47" s="34">
        <f>$V$28/'Fixed data'!$C$7</f>
        <v>1.6721600000000002E-3</v>
      </c>
      <c r="BD47" s="34">
        <f>$V$28/'Fixed data'!$C$7</f>
        <v>1.6721600000000002E-3</v>
      </c>
    </row>
    <row r="48" spans="1:57" ht="16.5" hidden="1" customHeight="1" outlineLevel="1" x14ac:dyDescent="0.35">
      <c r="A48" s="115"/>
      <c r="B48" s="9" t="s">
        <v>117</v>
      </c>
      <c r="C48" s="11" t="s">
        <v>139</v>
      </c>
      <c r="D48" s="9" t="s">
        <v>40</v>
      </c>
      <c r="F48" s="34"/>
      <c r="G48" s="34"/>
      <c r="H48" s="34"/>
      <c r="I48" s="34"/>
      <c r="J48" s="34"/>
      <c r="K48" s="34"/>
      <c r="L48" s="34"/>
      <c r="M48" s="34"/>
      <c r="N48" s="34"/>
      <c r="O48" s="34"/>
      <c r="P48" s="34"/>
      <c r="Q48" s="34"/>
      <c r="R48" s="34"/>
      <c r="S48" s="34"/>
      <c r="T48" s="34"/>
      <c r="U48" s="34"/>
      <c r="V48" s="34"/>
      <c r="W48" s="34"/>
      <c r="X48" s="34">
        <f>$W$28/'Fixed data'!$C$7</f>
        <v>1.6721600000000002E-3</v>
      </c>
      <c r="Y48" s="34">
        <f>$W$28/'Fixed data'!$C$7</f>
        <v>1.6721600000000002E-3</v>
      </c>
      <c r="Z48" s="34">
        <f>$W$28/'Fixed data'!$C$7</f>
        <v>1.6721600000000002E-3</v>
      </c>
      <c r="AA48" s="34">
        <f>$W$28/'Fixed data'!$C$7</f>
        <v>1.6721600000000002E-3</v>
      </c>
      <c r="AB48" s="34">
        <f>$W$28/'Fixed data'!$C$7</f>
        <v>1.6721600000000002E-3</v>
      </c>
      <c r="AC48" s="34">
        <f>$W$28/'Fixed data'!$C$7</f>
        <v>1.6721600000000002E-3</v>
      </c>
      <c r="AD48" s="34">
        <f>$W$28/'Fixed data'!$C$7</f>
        <v>1.6721600000000002E-3</v>
      </c>
      <c r="AE48" s="34">
        <f>$W$28/'Fixed data'!$C$7</f>
        <v>1.6721600000000002E-3</v>
      </c>
      <c r="AF48" s="34">
        <f>$W$28/'Fixed data'!$C$7</f>
        <v>1.6721600000000002E-3</v>
      </c>
      <c r="AG48" s="34">
        <f>$W$28/'Fixed data'!$C$7</f>
        <v>1.6721600000000002E-3</v>
      </c>
      <c r="AH48" s="34">
        <f>$W$28/'Fixed data'!$C$7</f>
        <v>1.6721600000000002E-3</v>
      </c>
      <c r="AI48" s="34">
        <f>$W$28/'Fixed data'!$C$7</f>
        <v>1.6721600000000002E-3</v>
      </c>
      <c r="AJ48" s="34">
        <f>$W$28/'Fixed data'!$C$7</f>
        <v>1.6721600000000002E-3</v>
      </c>
      <c r="AK48" s="34">
        <f>$W$28/'Fixed data'!$C$7</f>
        <v>1.6721600000000002E-3</v>
      </c>
      <c r="AL48" s="34">
        <f>$W$28/'Fixed data'!$C$7</f>
        <v>1.6721600000000002E-3</v>
      </c>
      <c r="AM48" s="34">
        <f>$W$28/'Fixed data'!$C$7</f>
        <v>1.6721600000000002E-3</v>
      </c>
      <c r="AN48" s="34">
        <f>$W$28/'Fixed data'!$C$7</f>
        <v>1.6721600000000002E-3</v>
      </c>
      <c r="AO48" s="34">
        <f>$W$28/'Fixed data'!$C$7</f>
        <v>1.6721600000000002E-3</v>
      </c>
      <c r="AP48" s="34">
        <f>$W$28/'Fixed data'!$C$7</f>
        <v>1.6721600000000002E-3</v>
      </c>
      <c r="AQ48" s="34">
        <f>$W$28/'Fixed data'!$C$7</f>
        <v>1.6721600000000002E-3</v>
      </c>
      <c r="AR48" s="34">
        <f>$W$28/'Fixed data'!$C$7</f>
        <v>1.6721600000000002E-3</v>
      </c>
      <c r="AS48" s="34">
        <f>$W$28/'Fixed data'!$C$7</f>
        <v>1.6721600000000002E-3</v>
      </c>
      <c r="AT48" s="34">
        <f>$W$28/'Fixed data'!$C$7</f>
        <v>1.6721600000000002E-3</v>
      </c>
      <c r="AU48" s="34">
        <f>$W$28/'Fixed data'!$C$7</f>
        <v>1.6721600000000002E-3</v>
      </c>
      <c r="AV48" s="34">
        <f>$W$28/'Fixed data'!$C$7</f>
        <v>1.6721600000000002E-3</v>
      </c>
      <c r="AW48" s="34">
        <f>$W$28/'Fixed data'!$C$7</f>
        <v>1.6721600000000002E-3</v>
      </c>
      <c r="AX48" s="34">
        <f>$W$28/'Fixed data'!$C$7</f>
        <v>1.6721600000000002E-3</v>
      </c>
      <c r="AY48" s="34">
        <f>$W$28/'Fixed data'!$C$7</f>
        <v>1.6721600000000002E-3</v>
      </c>
      <c r="AZ48" s="34">
        <f>$W$28/'Fixed data'!$C$7</f>
        <v>1.6721600000000002E-3</v>
      </c>
      <c r="BA48" s="34">
        <f>$W$28/'Fixed data'!$C$7</f>
        <v>1.6721600000000002E-3</v>
      </c>
      <c r="BB48" s="34">
        <f>$W$28/'Fixed data'!$C$7</f>
        <v>1.6721600000000002E-3</v>
      </c>
      <c r="BC48" s="34">
        <f>$W$28/'Fixed data'!$C$7</f>
        <v>1.6721600000000002E-3</v>
      </c>
      <c r="BD48" s="34">
        <f>$W$28/'Fixed data'!$C$7</f>
        <v>1.6721600000000002E-3</v>
      </c>
    </row>
    <row r="49" spans="1:56" ht="16.5" hidden="1" customHeight="1" outlineLevel="1" x14ac:dyDescent="0.35">
      <c r="A49" s="115"/>
      <c r="B49" s="9" t="s">
        <v>118</v>
      </c>
      <c r="C49" s="11" t="s">
        <v>140</v>
      </c>
      <c r="D49" s="9" t="s">
        <v>40</v>
      </c>
      <c r="F49" s="34"/>
      <c r="G49" s="34"/>
      <c r="H49" s="34"/>
      <c r="I49" s="34"/>
      <c r="J49" s="34"/>
      <c r="K49" s="34"/>
      <c r="L49" s="34"/>
      <c r="M49" s="34"/>
      <c r="N49" s="34"/>
      <c r="O49" s="34"/>
      <c r="P49" s="34"/>
      <c r="Q49" s="34"/>
      <c r="R49" s="34"/>
      <c r="S49" s="34"/>
      <c r="T49" s="34"/>
      <c r="U49" s="34"/>
      <c r="V49" s="34"/>
      <c r="W49" s="34"/>
      <c r="X49" s="34"/>
      <c r="Y49" s="34">
        <f>$X$28/'Fixed data'!$C$7</f>
        <v>1.6721600000000002E-3</v>
      </c>
      <c r="Z49" s="34">
        <f>$X$28/'Fixed data'!$C$7</f>
        <v>1.6721600000000002E-3</v>
      </c>
      <c r="AA49" s="34">
        <f>$X$28/'Fixed data'!$C$7</f>
        <v>1.6721600000000002E-3</v>
      </c>
      <c r="AB49" s="34">
        <f>$X$28/'Fixed data'!$C$7</f>
        <v>1.6721600000000002E-3</v>
      </c>
      <c r="AC49" s="34">
        <f>$X$28/'Fixed data'!$C$7</f>
        <v>1.6721600000000002E-3</v>
      </c>
      <c r="AD49" s="34">
        <f>$X$28/'Fixed data'!$C$7</f>
        <v>1.6721600000000002E-3</v>
      </c>
      <c r="AE49" s="34">
        <f>$X$28/'Fixed data'!$C$7</f>
        <v>1.6721600000000002E-3</v>
      </c>
      <c r="AF49" s="34">
        <f>$X$28/'Fixed data'!$C$7</f>
        <v>1.6721600000000002E-3</v>
      </c>
      <c r="AG49" s="34">
        <f>$X$28/'Fixed data'!$C$7</f>
        <v>1.6721600000000002E-3</v>
      </c>
      <c r="AH49" s="34">
        <f>$X$28/'Fixed data'!$C$7</f>
        <v>1.6721600000000002E-3</v>
      </c>
      <c r="AI49" s="34">
        <f>$X$28/'Fixed data'!$C$7</f>
        <v>1.6721600000000002E-3</v>
      </c>
      <c r="AJ49" s="34">
        <f>$X$28/'Fixed data'!$C$7</f>
        <v>1.6721600000000002E-3</v>
      </c>
      <c r="AK49" s="34">
        <f>$X$28/'Fixed data'!$C$7</f>
        <v>1.6721600000000002E-3</v>
      </c>
      <c r="AL49" s="34">
        <f>$X$28/'Fixed data'!$C$7</f>
        <v>1.6721600000000002E-3</v>
      </c>
      <c r="AM49" s="34">
        <f>$X$28/'Fixed data'!$C$7</f>
        <v>1.6721600000000002E-3</v>
      </c>
      <c r="AN49" s="34">
        <f>$X$28/'Fixed data'!$C$7</f>
        <v>1.6721600000000002E-3</v>
      </c>
      <c r="AO49" s="34">
        <f>$X$28/'Fixed data'!$C$7</f>
        <v>1.6721600000000002E-3</v>
      </c>
      <c r="AP49" s="34">
        <f>$X$28/'Fixed data'!$C$7</f>
        <v>1.6721600000000002E-3</v>
      </c>
      <c r="AQ49" s="34">
        <f>$X$28/'Fixed data'!$C$7</f>
        <v>1.6721600000000002E-3</v>
      </c>
      <c r="AR49" s="34">
        <f>$X$28/'Fixed data'!$C$7</f>
        <v>1.6721600000000002E-3</v>
      </c>
      <c r="AS49" s="34">
        <f>$X$28/'Fixed data'!$C$7</f>
        <v>1.6721600000000002E-3</v>
      </c>
      <c r="AT49" s="34">
        <f>$X$28/'Fixed data'!$C$7</f>
        <v>1.6721600000000002E-3</v>
      </c>
      <c r="AU49" s="34">
        <f>$X$28/'Fixed data'!$C$7</f>
        <v>1.6721600000000002E-3</v>
      </c>
      <c r="AV49" s="34">
        <f>$X$28/'Fixed data'!$C$7</f>
        <v>1.6721600000000002E-3</v>
      </c>
      <c r="AW49" s="34">
        <f>$X$28/'Fixed data'!$C$7</f>
        <v>1.6721600000000002E-3</v>
      </c>
      <c r="AX49" s="34">
        <f>$X$28/'Fixed data'!$C$7</f>
        <v>1.6721600000000002E-3</v>
      </c>
      <c r="AY49" s="34">
        <f>$X$28/'Fixed data'!$C$7</f>
        <v>1.6721600000000002E-3</v>
      </c>
      <c r="AZ49" s="34">
        <f>$X$28/'Fixed data'!$C$7</f>
        <v>1.6721600000000002E-3</v>
      </c>
      <c r="BA49" s="34">
        <f>$X$28/'Fixed data'!$C$7</f>
        <v>1.6721600000000002E-3</v>
      </c>
      <c r="BB49" s="34">
        <f>$X$28/'Fixed data'!$C$7</f>
        <v>1.6721600000000002E-3</v>
      </c>
      <c r="BC49" s="34">
        <f>$X$28/'Fixed data'!$C$7</f>
        <v>1.6721600000000002E-3</v>
      </c>
      <c r="BD49" s="34">
        <f>$X$28/'Fixed data'!$C$7</f>
        <v>1.6721600000000002E-3</v>
      </c>
    </row>
    <row r="50" spans="1:56" ht="16.5" hidden="1" customHeight="1" outlineLevel="1" x14ac:dyDescent="0.35">
      <c r="A50" s="115"/>
      <c r="B50" s="9" t="s">
        <v>119</v>
      </c>
      <c r="C50" s="11" t="s">
        <v>141</v>
      </c>
      <c r="D50" s="9" t="s">
        <v>40</v>
      </c>
      <c r="F50" s="34"/>
      <c r="G50" s="34"/>
      <c r="H50" s="34"/>
      <c r="I50" s="34"/>
      <c r="J50" s="34"/>
      <c r="K50" s="34"/>
      <c r="L50" s="34"/>
      <c r="M50" s="34"/>
      <c r="N50" s="34"/>
      <c r="O50" s="34"/>
      <c r="P50" s="34"/>
      <c r="Q50" s="34"/>
      <c r="R50" s="34"/>
      <c r="S50" s="34"/>
      <c r="T50" s="34"/>
      <c r="U50" s="34"/>
      <c r="V50" s="34"/>
      <c r="W50" s="34"/>
      <c r="X50" s="34"/>
      <c r="Y50" s="34"/>
      <c r="Z50" s="34">
        <f>$Y$28/'Fixed data'!$C$7</f>
        <v>1.6721600000000002E-3</v>
      </c>
      <c r="AA50" s="34">
        <f>$Y$28/'Fixed data'!$C$7</f>
        <v>1.6721600000000002E-3</v>
      </c>
      <c r="AB50" s="34">
        <f>$Y$28/'Fixed data'!$C$7</f>
        <v>1.6721600000000002E-3</v>
      </c>
      <c r="AC50" s="34">
        <f>$Y$28/'Fixed data'!$C$7</f>
        <v>1.6721600000000002E-3</v>
      </c>
      <c r="AD50" s="34">
        <f>$Y$28/'Fixed data'!$C$7</f>
        <v>1.6721600000000002E-3</v>
      </c>
      <c r="AE50" s="34">
        <f>$Y$28/'Fixed data'!$C$7</f>
        <v>1.6721600000000002E-3</v>
      </c>
      <c r="AF50" s="34">
        <f>$Y$28/'Fixed data'!$C$7</f>
        <v>1.6721600000000002E-3</v>
      </c>
      <c r="AG50" s="34">
        <f>$Y$28/'Fixed data'!$C$7</f>
        <v>1.6721600000000002E-3</v>
      </c>
      <c r="AH50" s="34">
        <f>$Y$28/'Fixed data'!$C$7</f>
        <v>1.6721600000000002E-3</v>
      </c>
      <c r="AI50" s="34">
        <f>$Y$28/'Fixed data'!$C$7</f>
        <v>1.6721600000000002E-3</v>
      </c>
      <c r="AJ50" s="34">
        <f>$Y$28/'Fixed data'!$C$7</f>
        <v>1.6721600000000002E-3</v>
      </c>
      <c r="AK50" s="34">
        <f>$Y$28/'Fixed data'!$C$7</f>
        <v>1.6721600000000002E-3</v>
      </c>
      <c r="AL50" s="34">
        <f>$Y$28/'Fixed data'!$C$7</f>
        <v>1.6721600000000002E-3</v>
      </c>
      <c r="AM50" s="34">
        <f>$Y$28/'Fixed data'!$C$7</f>
        <v>1.6721600000000002E-3</v>
      </c>
      <c r="AN50" s="34">
        <f>$Y$28/'Fixed data'!$C$7</f>
        <v>1.6721600000000002E-3</v>
      </c>
      <c r="AO50" s="34">
        <f>$Y$28/'Fixed data'!$C$7</f>
        <v>1.6721600000000002E-3</v>
      </c>
      <c r="AP50" s="34">
        <f>$Y$28/'Fixed data'!$C$7</f>
        <v>1.6721600000000002E-3</v>
      </c>
      <c r="AQ50" s="34">
        <f>$Y$28/'Fixed data'!$C$7</f>
        <v>1.6721600000000002E-3</v>
      </c>
      <c r="AR50" s="34">
        <f>$Y$28/'Fixed data'!$C$7</f>
        <v>1.6721600000000002E-3</v>
      </c>
      <c r="AS50" s="34">
        <f>$Y$28/'Fixed data'!$C$7</f>
        <v>1.6721600000000002E-3</v>
      </c>
      <c r="AT50" s="34">
        <f>$Y$28/'Fixed data'!$C$7</f>
        <v>1.6721600000000002E-3</v>
      </c>
      <c r="AU50" s="34">
        <f>$Y$28/'Fixed data'!$C$7</f>
        <v>1.6721600000000002E-3</v>
      </c>
      <c r="AV50" s="34">
        <f>$Y$28/'Fixed data'!$C$7</f>
        <v>1.6721600000000002E-3</v>
      </c>
      <c r="AW50" s="34">
        <f>$Y$28/'Fixed data'!$C$7</f>
        <v>1.6721600000000002E-3</v>
      </c>
      <c r="AX50" s="34">
        <f>$Y$28/'Fixed data'!$C$7</f>
        <v>1.6721600000000002E-3</v>
      </c>
      <c r="AY50" s="34">
        <f>$Y$28/'Fixed data'!$C$7</f>
        <v>1.6721600000000002E-3</v>
      </c>
      <c r="AZ50" s="34">
        <f>$Y$28/'Fixed data'!$C$7</f>
        <v>1.6721600000000002E-3</v>
      </c>
      <c r="BA50" s="34">
        <f>$Y$28/'Fixed data'!$C$7</f>
        <v>1.6721600000000002E-3</v>
      </c>
      <c r="BB50" s="34">
        <f>$Y$28/'Fixed data'!$C$7</f>
        <v>1.6721600000000002E-3</v>
      </c>
      <c r="BC50" s="34">
        <f>$Y$28/'Fixed data'!$C$7</f>
        <v>1.6721600000000002E-3</v>
      </c>
      <c r="BD50" s="34">
        <f>$Y$28/'Fixed data'!$C$7</f>
        <v>1.6721600000000002E-3</v>
      </c>
    </row>
    <row r="51" spans="1:56" ht="16.5" hidden="1" customHeight="1" outlineLevel="1" x14ac:dyDescent="0.35">
      <c r="A51" s="115"/>
      <c r="B51" s="9" t="s">
        <v>120</v>
      </c>
      <c r="C51" s="11" t="s">
        <v>142</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1.6721600000000002E-3</v>
      </c>
      <c r="AB51" s="34">
        <f>$Z$28/'Fixed data'!$C$7</f>
        <v>1.6721600000000002E-3</v>
      </c>
      <c r="AC51" s="34">
        <f>$Z$28/'Fixed data'!$C$7</f>
        <v>1.6721600000000002E-3</v>
      </c>
      <c r="AD51" s="34">
        <f>$Z$28/'Fixed data'!$C$7</f>
        <v>1.6721600000000002E-3</v>
      </c>
      <c r="AE51" s="34">
        <f>$Z$28/'Fixed data'!$C$7</f>
        <v>1.6721600000000002E-3</v>
      </c>
      <c r="AF51" s="34">
        <f>$Z$28/'Fixed data'!$C$7</f>
        <v>1.6721600000000002E-3</v>
      </c>
      <c r="AG51" s="34">
        <f>$Z$28/'Fixed data'!$C$7</f>
        <v>1.6721600000000002E-3</v>
      </c>
      <c r="AH51" s="34">
        <f>$Z$28/'Fixed data'!$C$7</f>
        <v>1.6721600000000002E-3</v>
      </c>
      <c r="AI51" s="34">
        <f>$Z$28/'Fixed data'!$C$7</f>
        <v>1.6721600000000002E-3</v>
      </c>
      <c r="AJ51" s="34">
        <f>$Z$28/'Fixed data'!$C$7</f>
        <v>1.6721600000000002E-3</v>
      </c>
      <c r="AK51" s="34">
        <f>$Z$28/'Fixed data'!$C$7</f>
        <v>1.6721600000000002E-3</v>
      </c>
      <c r="AL51" s="34">
        <f>$Z$28/'Fixed data'!$C$7</f>
        <v>1.6721600000000002E-3</v>
      </c>
      <c r="AM51" s="34">
        <f>$Z$28/'Fixed data'!$C$7</f>
        <v>1.6721600000000002E-3</v>
      </c>
      <c r="AN51" s="34">
        <f>$Z$28/'Fixed data'!$C$7</f>
        <v>1.6721600000000002E-3</v>
      </c>
      <c r="AO51" s="34">
        <f>$Z$28/'Fixed data'!$C$7</f>
        <v>1.6721600000000002E-3</v>
      </c>
      <c r="AP51" s="34">
        <f>$Z$28/'Fixed data'!$C$7</f>
        <v>1.6721600000000002E-3</v>
      </c>
      <c r="AQ51" s="34">
        <f>$Z$28/'Fixed data'!$C$7</f>
        <v>1.6721600000000002E-3</v>
      </c>
      <c r="AR51" s="34">
        <f>$Z$28/'Fixed data'!$C$7</f>
        <v>1.6721600000000002E-3</v>
      </c>
      <c r="AS51" s="34">
        <f>$Z$28/'Fixed data'!$C$7</f>
        <v>1.6721600000000002E-3</v>
      </c>
      <c r="AT51" s="34">
        <f>$Z$28/'Fixed data'!$C$7</f>
        <v>1.6721600000000002E-3</v>
      </c>
      <c r="AU51" s="34">
        <f>$Z$28/'Fixed data'!$C$7</f>
        <v>1.6721600000000002E-3</v>
      </c>
      <c r="AV51" s="34">
        <f>$Z$28/'Fixed data'!$C$7</f>
        <v>1.6721600000000002E-3</v>
      </c>
      <c r="AW51" s="34">
        <f>$Z$28/'Fixed data'!$C$7</f>
        <v>1.6721600000000002E-3</v>
      </c>
      <c r="AX51" s="34">
        <f>$Z$28/'Fixed data'!$C$7</f>
        <v>1.6721600000000002E-3</v>
      </c>
      <c r="AY51" s="34">
        <f>$Z$28/'Fixed data'!$C$7</f>
        <v>1.6721600000000002E-3</v>
      </c>
      <c r="AZ51" s="34">
        <f>$Z$28/'Fixed data'!$C$7</f>
        <v>1.6721600000000002E-3</v>
      </c>
      <c r="BA51" s="34">
        <f>$Z$28/'Fixed data'!$C$7</f>
        <v>1.6721600000000002E-3</v>
      </c>
      <c r="BB51" s="34">
        <f>$Z$28/'Fixed data'!$C$7</f>
        <v>1.6721600000000002E-3</v>
      </c>
      <c r="BC51" s="34">
        <f>$Z$28/'Fixed data'!$C$7</f>
        <v>1.6721600000000002E-3</v>
      </c>
      <c r="BD51" s="34">
        <f>$Z$28/'Fixed data'!$C$7</f>
        <v>1.6721600000000002E-3</v>
      </c>
    </row>
    <row r="52" spans="1:56" ht="16.5" hidden="1" customHeight="1" outlineLevel="1" x14ac:dyDescent="0.35">
      <c r="A52" s="115"/>
      <c r="B52" s="9" t="s">
        <v>121</v>
      </c>
      <c r="C52" s="11" t="s">
        <v>143</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1.6721600000000002E-3</v>
      </c>
      <c r="AC52" s="34">
        <f>$AA$28/'Fixed data'!$C$7</f>
        <v>1.6721600000000002E-3</v>
      </c>
      <c r="AD52" s="34">
        <f>$AA$28/'Fixed data'!$C$7</f>
        <v>1.6721600000000002E-3</v>
      </c>
      <c r="AE52" s="34">
        <f>$AA$28/'Fixed data'!$C$7</f>
        <v>1.6721600000000002E-3</v>
      </c>
      <c r="AF52" s="34">
        <f>$AA$28/'Fixed data'!$C$7</f>
        <v>1.6721600000000002E-3</v>
      </c>
      <c r="AG52" s="34">
        <f>$AA$28/'Fixed data'!$C$7</f>
        <v>1.6721600000000002E-3</v>
      </c>
      <c r="AH52" s="34">
        <f>$AA$28/'Fixed data'!$C$7</f>
        <v>1.6721600000000002E-3</v>
      </c>
      <c r="AI52" s="34">
        <f>$AA$28/'Fixed data'!$C$7</f>
        <v>1.6721600000000002E-3</v>
      </c>
      <c r="AJ52" s="34">
        <f>$AA$28/'Fixed data'!$C$7</f>
        <v>1.6721600000000002E-3</v>
      </c>
      <c r="AK52" s="34">
        <f>$AA$28/'Fixed data'!$C$7</f>
        <v>1.6721600000000002E-3</v>
      </c>
      <c r="AL52" s="34">
        <f>$AA$28/'Fixed data'!$C$7</f>
        <v>1.6721600000000002E-3</v>
      </c>
      <c r="AM52" s="34">
        <f>$AA$28/'Fixed data'!$C$7</f>
        <v>1.6721600000000002E-3</v>
      </c>
      <c r="AN52" s="34">
        <f>$AA$28/'Fixed data'!$C$7</f>
        <v>1.6721600000000002E-3</v>
      </c>
      <c r="AO52" s="34">
        <f>$AA$28/'Fixed data'!$C$7</f>
        <v>1.6721600000000002E-3</v>
      </c>
      <c r="AP52" s="34">
        <f>$AA$28/'Fixed data'!$C$7</f>
        <v>1.6721600000000002E-3</v>
      </c>
      <c r="AQ52" s="34">
        <f>$AA$28/'Fixed data'!$C$7</f>
        <v>1.6721600000000002E-3</v>
      </c>
      <c r="AR52" s="34">
        <f>$AA$28/'Fixed data'!$C$7</f>
        <v>1.6721600000000002E-3</v>
      </c>
      <c r="AS52" s="34">
        <f>$AA$28/'Fixed data'!$C$7</f>
        <v>1.6721600000000002E-3</v>
      </c>
      <c r="AT52" s="34">
        <f>$AA$28/'Fixed data'!$C$7</f>
        <v>1.6721600000000002E-3</v>
      </c>
      <c r="AU52" s="34">
        <f>$AA$28/'Fixed data'!$C$7</f>
        <v>1.6721600000000002E-3</v>
      </c>
      <c r="AV52" s="34">
        <f>$AA$28/'Fixed data'!$C$7</f>
        <v>1.6721600000000002E-3</v>
      </c>
      <c r="AW52" s="34">
        <f>$AA$28/'Fixed data'!$C$7</f>
        <v>1.6721600000000002E-3</v>
      </c>
      <c r="AX52" s="34">
        <f>$AA$28/'Fixed data'!$C$7</f>
        <v>1.6721600000000002E-3</v>
      </c>
      <c r="AY52" s="34">
        <f>$AA$28/'Fixed data'!$C$7</f>
        <v>1.6721600000000002E-3</v>
      </c>
      <c r="AZ52" s="34">
        <f>$AA$28/'Fixed data'!$C$7</f>
        <v>1.6721600000000002E-3</v>
      </c>
      <c r="BA52" s="34">
        <f>$AA$28/'Fixed data'!$C$7</f>
        <v>1.6721600000000002E-3</v>
      </c>
      <c r="BB52" s="34">
        <f>$AA$28/'Fixed data'!$C$7</f>
        <v>1.6721600000000002E-3</v>
      </c>
      <c r="BC52" s="34">
        <f>$AA$28/'Fixed data'!$C$7</f>
        <v>1.6721600000000002E-3</v>
      </c>
      <c r="BD52" s="34">
        <f>$AA$28/'Fixed data'!$C$7</f>
        <v>1.6721600000000002E-3</v>
      </c>
    </row>
    <row r="53" spans="1:56" ht="16.5" hidden="1" customHeight="1" outlineLevel="1" x14ac:dyDescent="0.35">
      <c r="A53" s="115"/>
      <c r="B53" s="9" t="s">
        <v>122</v>
      </c>
      <c r="C53" s="11" t="s">
        <v>144</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1.6721600000000002E-3</v>
      </c>
      <c r="AD53" s="34">
        <f>$AB$28/'Fixed data'!$C$7</f>
        <v>1.6721600000000002E-3</v>
      </c>
      <c r="AE53" s="34">
        <f>$AB$28/'Fixed data'!$C$7</f>
        <v>1.6721600000000002E-3</v>
      </c>
      <c r="AF53" s="34">
        <f>$AB$28/'Fixed data'!$C$7</f>
        <v>1.6721600000000002E-3</v>
      </c>
      <c r="AG53" s="34">
        <f>$AB$28/'Fixed data'!$C$7</f>
        <v>1.6721600000000002E-3</v>
      </c>
      <c r="AH53" s="34">
        <f>$AB$28/'Fixed data'!$C$7</f>
        <v>1.6721600000000002E-3</v>
      </c>
      <c r="AI53" s="34">
        <f>$AB$28/'Fixed data'!$C$7</f>
        <v>1.6721600000000002E-3</v>
      </c>
      <c r="AJ53" s="34">
        <f>$AB$28/'Fixed data'!$C$7</f>
        <v>1.6721600000000002E-3</v>
      </c>
      <c r="AK53" s="34">
        <f>$AB$28/'Fixed data'!$C$7</f>
        <v>1.6721600000000002E-3</v>
      </c>
      <c r="AL53" s="34">
        <f>$AB$28/'Fixed data'!$C$7</f>
        <v>1.6721600000000002E-3</v>
      </c>
      <c r="AM53" s="34">
        <f>$AB$28/'Fixed data'!$C$7</f>
        <v>1.6721600000000002E-3</v>
      </c>
      <c r="AN53" s="34">
        <f>$AB$28/'Fixed data'!$C$7</f>
        <v>1.6721600000000002E-3</v>
      </c>
      <c r="AO53" s="34">
        <f>$AB$28/'Fixed data'!$C$7</f>
        <v>1.6721600000000002E-3</v>
      </c>
      <c r="AP53" s="34">
        <f>$AB$28/'Fixed data'!$C$7</f>
        <v>1.6721600000000002E-3</v>
      </c>
      <c r="AQ53" s="34">
        <f>$AB$28/'Fixed data'!$C$7</f>
        <v>1.6721600000000002E-3</v>
      </c>
      <c r="AR53" s="34">
        <f>$AB$28/'Fixed data'!$C$7</f>
        <v>1.6721600000000002E-3</v>
      </c>
      <c r="AS53" s="34">
        <f>$AB$28/'Fixed data'!$C$7</f>
        <v>1.6721600000000002E-3</v>
      </c>
      <c r="AT53" s="34">
        <f>$AB$28/'Fixed data'!$C$7</f>
        <v>1.6721600000000002E-3</v>
      </c>
      <c r="AU53" s="34">
        <f>$AB$28/'Fixed data'!$C$7</f>
        <v>1.6721600000000002E-3</v>
      </c>
      <c r="AV53" s="34">
        <f>$AB$28/'Fixed data'!$C$7</f>
        <v>1.6721600000000002E-3</v>
      </c>
      <c r="AW53" s="34">
        <f>$AB$28/'Fixed data'!$C$7</f>
        <v>1.6721600000000002E-3</v>
      </c>
      <c r="AX53" s="34">
        <f>$AB$28/'Fixed data'!$C$7</f>
        <v>1.6721600000000002E-3</v>
      </c>
      <c r="AY53" s="34">
        <f>$AB$28/'Fixed data'!$C$7</f>
        <v>1.6721600000000002E-3</v>
      </c>
      <c r="AZ53" s="34">
        <f>$AB$28/'Fixed data'!$C$7</f>
        <v>1.6721600000000002E-3</v>
      </c>
      <c r="BA53" s="34">
        <f>$AB$28/'Fixed data'!$C$7</f>
        <v>1.6721600000000002E-3</v>
      </c>
      <c r="BB53" s="34">
        <f>$AB$28/'Fixed data'!$C$7</f>
        <v>1.6721600000000002E-3</v>
      </c>
      <c r="BC53" s="34">
        <f>$AB$28/'Fixed data'!$C$7</f>
        <v>1.6721600000000002E-3</v>
      </c>
      <c r="BD53" s="34">
        <f>$AB$28/'Fixed data'!$C$7</f>
        <v>1.6721600000000002E-3</v>
      </c>
    </row>
    <row r="54" spans="1:56" ht="16.5" hidden="1" customHeight="1" outlineLevel="1" x14ac:dyDescent="0.35">
      <c r="A54" s="115"/>
      <c r="B54" s="9" t="s">
        <v>123</v>
      </c>
      <c r="C54" s="11" t="s">
        <v>145</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1.6721600000000002E-3</v>
      </c>
      <c r="AE54" s="34">
        <f>$AC$28/'Fixed data'!$C$7</f>
        <v>1.6721600000000002E-3</v>
      </c>
      <c r="AF54" s="34">
        <f>$AC$28/'Fixed data'!$C$7</f>
        <v>1.6721600000000002E-3</v>
      </c>
      <c r="AG54" s="34">
        <f>$AC$28/'Fixed data'!$C$7</f>
        <v>1.6721600000000002E-3</v>
      </c>
      <c r="AH54" s="34">
        <f>$AC$28/'Fixed data'!$C$7</f>
        <v>1.6721600000000002E-3</v>
      </c>
      <c r="AI54" s="34">
        <f>$AC$28/'Fixed data'!$C$7</f>
        <v>1.6721600000000002E-3</v>
      </c>
      <c r="AJ54" s="34">
        <f>$AC$28/'Fixed data'!$C$7</f>
        <v>1.6721600000000002E-3</v>
      </c>
      <c r="AK54" s="34">
        <f>$AC$28/'Fixed data'!$C$7</f>
        <v>1.6721600000000002E-3</v>
      </c>
      <c r="AL54" s="34">
        <f>$AC$28/'Fixed data'!$C$7</f>
        <v>1.6721600000000002E-3</v>
      </c>
      <c r="AM54" s="34">
        <f>$AC$28/'Fixed data'!$C$7</f>
        <v>1.6721600000000002E-3</v>
      </c>
      <c r="AN54" s="34">
        <f>$AC$28/'Fixed data'!$C$7</f>
        <v>1.6721600000000002E-3</v>
      </c>
      <c r="AO54" s="34">
        <f>$AC$28/'Fixed data'!$C$7</f>
        <v>1.6721600000000002E-3</v>
      </c>
      <c r="AP54" s="34">
        <f>$AC$28/'Fixed data'!$C$7</f>
        <v>1.6721600000000002E-3</v>
      </c>
      <c r="AQ54" s="34">
        <f>$AC$28/'Fixed data'!$C$7</f>
        <v>1.6721600000000002E-3</v>
      </c>
      <c r="AR54" s="34">
        <f>$AC$28/'Fixed data'!$C$7</f>
        <v>1.6721600000000002E-3</v>
      </c>
      <c r="AS54" s="34">
        <f>$AC$28/'Fixed data'!$C$7</f>
        <v>1.6721600000000002E-3</v>
      </c>
      <c r="AT54" s="34">
        <f>$AC$28/'Fixed data'!$C$7</f>
        <v>1.6721600000000002E-3</v>
      </c>
      <c r="AU54" s="34">
        <f>$AC$28/'Fixed data'!$C$7</f>
        <v>1.6721600000000002E-3</v>
      </c>
      <c r="AV54" s="34">
        <f>$AC$28/'Fixed data'!$C$7</f>
        <v>1.6721600000000002E-3</v>
      </c>
      <c r="AW54" s="34">
        <f>$AC$28/'Fixed data'!$C$7</f>
        <v>1.6721600000000002E-3</v>
      </c>
      <c r="AX54" s="34">
        <f>$AC$28/'Fixed data'!$C$7</f>
        <v>1.6721600000000002E-3</v>
      </c>
      <c r="AY54" s="34">
        <f>$AC$28/'Fixed data'!$C$7</f>
        <v>1.6721600000000002E-3</v>
      </c>
      <c r="AZ54" s="34">
        <f>$AC$28/'Fixed data'!$C$7</f>
        <v>1.6721600000000002E-3</v>
      </c>
      <c r="BA54" s="34">
        <f>$AC$28/'Fixed data'!$C$7</f>
        <v>1.6721600000000002E-3</v>
      </c>
      <c r="BB54" s="34">
        <f>$AC$28/'Fixed data'!$C$7</f>
        <v>1.6721600000000002E-3</v>
      </c>
      <c r="BC54" s="34">
        <f>$AC$28/'Fixed data'!$C$7</f>
        <v>1.6721600000000002E-3</v>
      </c>
      <c r="BD54" s="34">
        <f>$AC$28/'Fixed data'!$C$7</f>
        <v>1.6721600000000002E-3</v>
      </c>
    </row>
    <row r="55" spans="1:56" ht="16.5" hidden="1" customHeight="1" outlineLevel="1" x14ac:dyDescent="0.35">
      <c r="A55" s="115"/>
      <c r="B55" s="9" t="s">
        <v>124</v>
      </c>
      <c r="C55" s="11" t="s">
        <v>146</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1.6721600000000002E-3</v>
      </c>
      <c r="AF55" s="34">
        <f>$AD$28/'Fixed data'!$C$7</f>
        <v>1.6721600000000002E-3</v>
      </c>
      <c r="AG55" s="34">
        <f>$AD$28/'Fixed data'!$C$7</f>
        <v>1.6721600000000002E-3</v>
      </c>
      <c r="AH55" s="34">
        <f>$AD$28/'Fixed data'!$C$7</f>
        <v>1.6721600000000002E-3</v>
      </c>
      <c r="AI55" s="34">
        <f>$AD$28/'Fixed data'!$C$7</f>
        <v>1.6721600000000002E-3</v>
      </c>
      <c r="AJ55" s="34">
        <f>$AD$28/'Fixed data'!$C$7</f>
        <v>1.6721600000000002E-3</v>
      </c>
      <c r="AK55" s="34">
        <f>$AD$28/'Fixed data'!$C$7</f>
        <v>1.6721600000000002E-3</v>
      </c>
      <c r="AL55" s="34">
        <f>$AD$28/'Fixed data'!$C$7</f>
        <v>1.6721600000000002E-3</v>
      </c>
      <c r="AM55" s="34">
        <f>$AD$28/'Fixed data'!$C$7</f>
        <v>1.6721600000000002E-3</v>
      </c>
      <c r="AN55" s="34">
        <f>$AD$28/'Fixed data'!$C$7</f>
        <v>1.6721600000000002E-3</v>
      </c>
      <c r="AO55" s="34">
        <f>$AD$28/'Fixed data'!$C$7</f>
        <v>1.6721600000000002E-3</v>
      </c>
      <c r="AP55" s="34">
        <f>$AD$28/'Fixed data'!$C$7</f>
        <v>1.6721600000000002E-3</v>
      </c>
      <c r="AQ55" s="34">
        <f>$AD$28/'Fixed data'!$C$7</f>
        <v>1.6721600000000002E-3</v>
      </c>
      <c r="AR55" s="34">
        <f>$AD$28/'Fixed data'!$C$7</f>
        <v>1.6721600000000002E-3</v>
      </c>
      <c r="AS55" s="34">
        <f>$AD$28/'Fixed data'!$C$7</f>
        <v>1.6721600000000002E-3</v>
      </c>
      <c r="AT55" s="34">
        <f>$AD$28/'Fixed data'!$C$7</f>
        <v>1.6721600000000002E-3</v>
      </c>
      <c r="AU55" s="34">
        <f>$AD$28/'Fixed data'!$C$7</f>
        <v>1.6721600000000002E-3</v>
      </c>
      <c r="AV55" s="34">
        <f>$AD$28/'Fixed data'!$C$7</f>
        <v>1.6721600000000002E-3</v>
      </c>
      <c r="AW55" s="34">
        <f>$AD$28/'Fixed data'!$C$7</f>
        <v>1.6721600000000002E-3</v>
      </c>
      <c r="AX55" s="34">
        <f>$AD$28/'Fixed data'!$C$7</f>
        <v>1.6721600000000002E-3</v>
      </c>
      <c r="AY55" s="34">
        <f>$AD$28/'Fixed data'!$C$7</f>
        <v>1.6721600000000002E-3</v>
      </c>
      <c r="AZ55" s="34">
        <f>$AD$28/'Fixed data'!$C$7</f>
        <v>1.6721600000000002E-3</v>
      </c>
      <c r="BA55" s="34">
        <f>$AD$28/'Fixed data'!$C$7</f>
        <v>1.6721600000000002E-3</v>
      </c>
      <c r="BB55" s="34">
        <f>$AD$28/'Fixed data'!$C$7</f>
        <v>1.6721600000000002E-3</v>
      </c>
      <c r="BC55" s="34">
        <f>$AD$28/'Fixed data'!$C$7</f>
        <v>1.6721600000000002E-3</v>
      </c>
      <c r="BD55" s="34">
        <f>$AD$28/'Fixed data'!$C$7</f>
        <v>1.6721600000000002E-3</v>
      </c>
    </row>
    <row r="56" spans="1:56" ht="16.5" hidden="1" customHeight="1" outlineLevel="1" x14ac:dyDescent="0.35">
      <c r="A56" s="115"/>
      <c r="B56" s="9" t="s">
        <v>125</v>
      </c>
      <c r="C56" s="11" t="s">
        <v>147</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1.6721600000000002E-3</v>
      </c>
      <c r="AG56" s="34">
        <f>$AE$28/'Fixed data'!$C$7</f>
        <v>1.6721600000000002E-3</v>
      </c>
      <c r="AH56" s="34">
        <f>$AE$28/'Fixed data'!$C$7</f>
        <v>1.6721600000000002E-3</v>
      </c>
      <c r="AI56" s="34">
        <f>$AE$28/'Fixed data'!$C$7</f>
        <v>1.6721600000000002E-3</v>
      </c>
      <c r="AJ56" s="34">
        <f>$AE$28/'Fixed data'!$C$7</f>
        <v>1.6721600000000002E-3</v>
      </c>
      <c r="AK56" s="34">
        <f>$AE$28/'Fixed data'!$C$7</f>
        <v>1.6721600000000002E-3</v>
      </c>
      <c r="AL56" s="34">
        <f>$AE$28/'Fixed data'!$C$7</f>
        <v>1.6721600000000002E-3</v>
      </c>
      <c r="AM56" s="34">
        <f>$AE$28/'Fixed data'!$C$7</f>
        <v>1.6721600000000002E-3</v>
      </c>
      <c r="AN56" s="34">
        <f>$AE$28/'Fixed data'!$C$7</f>
        <v>1.6721600000000002E-3</v>
      </c>
      <c r="AO56" s="34">
        <f>$AE$28/'Fixed data'!$C$7</f>
        <v>1.6721600000000002E-3</v>
      </c>
      <c r="AP56" s="34">
        <f>$AE$28/'Fixed data'!$C$7</f>
        <v>1.6721600000000002E-3</v>
      </c>
      <c r="AQ56" s="34">
        <f>$AE$28/'Fixed data'!$C$7</f>
        <v>1.6721600000000002E-3</v>
      </c>
      <c r="AR56" s="34">
        <f>$AE$28/'Fixed data'!$C$7</f>
        <v>1.6721600000000002E-3</v>
      </c>
      <c r="AS56" s="34">
        <f>$AE$28/'Fixed data'!$C$7</f>
        <v>1.6721600000000002E-3</v>
      </c>
      <c r="AT56" s="34">
        <f>$AE$28/'Fixed data'!$C$7</f>
        <v>1.6721600000000002E-3</v>
      </c>
      <c r="AU56" s="34">
        <f>$AE$28/'Fixed data'!$C$7</f>
        <v>1.6721600000000002E-3</v>
      </c>
      <c r="AV56" s="34">
        <f>$AE$28/'Fixed data'!$C$7</f>
        <v>1.6721600000000002E-3</v>
      </c>
      <c r="AW56" s="34">
        <f>$AE$28/'Fixed data'!$C$7</f>
        <v>1.6721600000000002E-3</v>
      </c>
      <c r="AX56" s="34">
        <f>$AE$28/'Fixed data'!$C$7</f>
        <v>1.6721600000000002E-3</v>
      </c>
      <c r="AY56" s="34">
        <f>$AE$28/'Fixed data'!$C$7</f>
        <v>1.6721600000000002E-3</v>
      </c>
      <c r="AZ56" s="34">
        <f>$AE$28/'Fixed data'!$C$7</f>
        <v>1.6721600000000002E-3</v>
      </c>
      <c r="BA56" s="34">
        <f>$AE$28/'Fixed data'!$C$7</f>
        <v>1.6721600000000002E-3</v>
      </c>
      <c r="BB56" s="34">
        <f>$AE$28/'Fixed data'!$C$7</f>
        <v>1.6721600000000002E-3</v>
      </c>
      <c r="BC56" s="34">
        <f>$AE$28/'Fixed data'!$C$7</f>
        <v>1.6721600000000002E-3</v>
      </c>
      <c r="BD56" s="34">
        <f>$AE$28/'Fixed data'!$C$7</f>
        <v>1.6721600000000002E-3</v>
      </c>
    </row>
    <row r="57" spans="1:56" ht="16.5" hidden="1" customHeight="1" outlineLevel="1" x14ac:dyDescent="0.35">
      <c r="A57" s="115"/>
      <c r="B57" s="9" t="s">
        <v>126</v>
      </c>
      <c r="C57" s="11" t="s">
        <v>148</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1.6721600000000002E-3</v>
      </c>
      <c r="AH57" s="34">
        <f>$AF$28/'Fixed data'!$C$7</f>
        <v>1.6721600000000002E-3</v>
      </c>
      <c r="AI57" s="34">
        <f>$AF$28/'Fixed data'!$C$7</f>
        <v>1.6721600000000002E-3</v>
      </c>
      <c r="AJ57" s="34">
        <f>$AF$28/'Fixed data'!$C$7</f>
        <v>1.6721600000000002E-3</v>
      </c>
      <c r="AK57" s="34">
        <f>$AF$28/'Fixed data'!$C$7</f>
        <v>1.6721600000000002E-3</v>
      </c>
      <c r="AL57" s="34">
        <f>$AF$28/'Fixed data'!$C$7</f>
        <v>1.6721600000000002E-3</v>
      </c>
      <c r="AM57" s="34">
        <f>$AF$28/'Fixed data'!$C$7</f>
        <v>1.6721600000000002E-3</v>
      </c>
      <c r="AN57" s="34">
        <f>$AF$28/'Fixed data'!$C$7</f>
        <v>1.6721600000000002E-3</v>
      </c>
      <c r="AO57" s="34">
        <f>$AF$28/'Fixed data'!$C$7</f>
        <v>1.6721600000000002E-3</v>
      </c>
      <c r="AP57" s="34">
        <f>$AF$28/'Fixed data'!$C$7</f>
        <v>1.6721600000000002E-3</v>
      </c>
      <c r="AQ57" s="34">
        <f>$AF$28/'Fixed data'!$C$7</f>
        <v>1.6721600000000002E-3</v>
      </c>
      <c r="AR57" s="34">
        <f>$AF$28/'Fixed data'!$C$7</f>
        <v>1.6721600000000002E-3</v>
      </c>
      <c r="AS57" s="34">
        <f>$AF$28/'Fixed data'!$C$7</f>
        <v>1.6721600000000002E-3</v>
      </c>
      <c r="AT57" s="34">
        <f>$AF$28/'Fixed data'!$C$7</f>
        <v>1.6721600000000002E-3</v>
      </c>
      <c r="AU57" s="34">
        <f>$AF$28/'Fixed data'!$C$7</f>
        <v>1.6721600000000002E-3</v>
      </c>
      <c r="AV57" s="34">
        <f>$AF$28/'Fixed data'!$C$7</f>
        <v>1.6721600000000002E-3</v>
      </c>
      <c r="AW57" s="34">
        <f>$AF$28/'Fixed data'!$C$7</f>
        <v>1.6721600000000002E-3</v>
      </c>
      <c r="AX57" s="34">
        <f>$AF$28/'Fixed data'!$C$7</f>
        <v>1.6721600000000002E-3</v>
      </c>
      <c r="AY57" s="34">
        <f>$AF$28/'Fixed data'!$C$7</f>
        <v>1.6721600000000002E-3</v>
      </c>
      <c r="AZ57" s="34">
        <f>$AF$28/'Fixed data'!$C$7</f>
        <v>1.6721600000000002E-3</v>
      </c>
      <c r="BA57" s="34">
        <f>$AF$28/'Fixed data'!$C$7</f>
        <v>1.6721600000000002E-3</v>
      </c>
      <c r="BB57" s="34">
        <f>$AF$28/'Fixed data'!$C$7</f>
        <v>1.6721600000000002E-3</v>
      </c>
      <c r="BC57" s="34">
        <f>$AF$28/'Fixed data'!$C$7</f>
        <v>1.6721600000000002E-3</v>
      </c>
      <c r="BD57" s="34">
        <f>$AF$28/'Fixed data'!$C$7</f>
        <v>1.6721600000000002E-3</v>
      </c>
    </row>
    <row r="58" spans="1:56" ht="16.5" hidden="1" customHeight="1" outlineLevel="1" x14ac:dyDescent="0.35">
      <c r="A58" s="115"/>
      <c r="B58" s="9" t="s">
        <v>127</v>
      </c>
      <c r="C58" s="11" t="s">
        <v>149</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1.6721600000000002E-3</v>
      </c>
      <c r="AI58" s="34">
        <f>$AG$28/'Fixed data'!$C$7</f>
        <v>1.6721600000000002E-3</v>
      </c>
      <c r="AJ58" s="34">
        <f>$AG$28/'Fixed data'!$C$7</f>
        <v>1.6721600000000002E-3</v>
      </c>
      <c r="AK58" s="34">
        <f>$AG$28/'Fixed data'!$C$7</f>
        <v>1.6721600000000002E-3</v>
      </c>
      <c r="AL58" s="34">
        <f>$AG$28/'Fixed data'!$C$7</f>
        <v>1.6721600000000002E-3</v>
      </c>
      <c r="AM58" s="34">
        <f>$AG$28/'Fixed data'!$C$7</f>
        <v>1.6721600000000002E-3</v>
      </c>
      <c r="AN58" s="34">
        <f>$AG$28/'Fixed data'!$C$7</f>
        <v>1.6721600000000002E-3</v>
      </c>
      <c r="AO58" s="34">
        <f>$AG$28/'Fixed data'!$C$7</f>
        <v>1.6721600000000002E-3</v>
      </c>
      <c r="AP58" s="34">
        <f>$AG$28/'Fixed data'!$C$7</f>
        <v>1.6721600000000002E-3</v>
      </c>
      <c r="AQ58" s="34">
        <f>$AG$28/'Fixed data'!$C$7</f>
        <v>1.6721600000000002E-3</v>
      </c>
      <c r="AR58" s="34">
        <f>$AG$28/'Fixed data'!$C$7</f>
        <v>1.6721600000000002E-3</v>
      </c>
      <c r="AS58" s="34">
        <f>$AG$28/'Fixed data'!$C$7</f>
        <v>1.6721600000000002E-3</v>
      </c>
      <c r="AT58" s="34">
        <f>$AG$28/'Fixed data'!$C$7</f>
        <v>1.6721600000000002E-3</v>
      </c>
      <c r="AU58" s="34">
        <f>$AG$28/'Fixed data'!$C$7</f>
        <v>1.6721600000000002E-3</v>
      </c>
      <c r="AV58" s="34">
        <f>$AG$28/'Fixed data'!$C$7</f>
        <v>1.6721600000000002E-3</v>
      </c>
      <c r="AW58" s="34">
        <f>$AG$28/'Fixed data'!$C$7</f>
        <v>1.6721600000000002E-3</v>
      </c>
      <c r="AX58" s="34">
        <f>$AG$28/'Fixed data'!$C$7</f>
        <v>1.6721600000000002E-3</v>
      </c>
      <c r="AY58" s="34">
        <f>$AG$28/'Fixed data'!$C$7</f>
        <v>1.6721600000000002E-3</v>
      </c>
      <c r="AZ58" s="34">
        <f>$AG$28/'Fixed data'!$C$7</f>
        <v>1.6721600000000002E-3</v>
      </c>
      <c r="BA58" s="34">
        <f>$AG$28/'Fixed data'!$C$7</f>
        <v>1.6721600000000002E-3</v>
      </c>
      <c r="BB58" s="34">
        <f>$AG$28/'Fixed data'!$C$7</f>
        <v>1.6721600000000002E-3</v>
      </c>
      <c r="BC58" s="34">
        <f>$AG$28/'Fixed data'!$C$7</f>
        <v>1.6721600000000002E-3</v>
      </c>
      <c r="BD58" s="34">
        <f>$AG$28/'Fixed data'!$C$7</f>
        <v>1.6721600000000002E-3</v>
      </c>
    </row>
    <row r="59" spans="1:56" ht="16.5" hidden="1" customHeight="1" outlineLevel="1" x14ac:dyDescent="0.35">
      <c r="A59" s="115"/>
      <c r="B59" s="9" t="s">
        <v>128</v>
      </c>
      <c r="C59" s="11" t="s">
        <v>150</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1.6721600000000002E-3</v>
      </c>
      <c r="AJ59" s="34">
        <f>$AH$28/'Fixed data'!$C$7</f>
        <v>1.6721600000000002E-3</v>
      </c>
      <c r="AK59" s="34">
        <f>$AH$28/'Fixed data'!$C$7</f>
        <v>1.6721600000000002E-3</v>
      </c>
      <c r="AL59" s="34">
        <f>$AH$28/'Fixed data'!$C$7</f>
        <v>1.6721600000000002E-3</v>
      </c>
      <c r="AM59" s="34">
        <f>$AH$28/'Fixed data'!$C$7</f>
        <v>1.6721600000000002E-3</v>
      </c>
      <c r="AN59" s="34">
        <f>$AH$28/'Fixed data'!$C$7</f>
        <v>1.6721600000000002E-3</v>
      </c>
      <c r="AO59" s="34">
        <f>$AH$28/'Fixed data'!$C$7</f>
        <v>1.6721600000000002E-3</v>
      </c>
      <c r="AP59" s="34">
        <f>$AH$28/'Fixed data'!$C$7</f>
        <v>1.6721600000000002E-3</v>
      </c>
      <c r="AQ59" s="34">
        <f>$AH$28/'Fixed data'!$C$7</f>
        <v>1.6721600000000002E-3</v>
      </c>
      <c r="AR59" s="34">
        <f>$AH$28/'Fixed data'!$C$7</f>
        <v>1.6721600000000002E-3</v>
      </c>
      <c r="AS59" s="34">
        <f>$AH$28/'Fixed data'!$C$7</f>
        <v>1.6721600000000002E-3</v>
      </c>
      <c r="AT59" s="34">
        <f>$AH$28/'Fixed data'!$C$7</f>
        <v>1.6721600000000002E-3</v>
      </c>
      <c r="AU59" s="34">
        <f>$AH$28/'Fixed data'!$C$7</f>
        <v>1.6721600000000002E-3</v>
      </c>
      <c r="AV59" s="34">
        <f>$AH$28/'Fixed data'!$C$7</f>
        <v>1.6721600000000002E-3</v>
      </c>
      <c r="AW59" s="34">
        <f>$AH$28/'Fixed data'!$C$7</f>
        <v>1.6721600000000002E-3</v>
      </c>
      <c r="AX59" s="34">
        <f>$AH$28/'Fixed data'!$C$7</f>
        <v>1.6721600000000002E-3</v>
      </c>
      <c r="AY59" s="34">
        <f>$AH$28/'Fixed data'!$C$7</f>
        <v>1.6721600000000002E-3</v>
      </c>
      <c r="AZ59" s="34">
        <f>$AH$28/'Fixed data'!$C$7</f>
        <v>1.6721600000000002E-3</v>
      </c>
      <c r="BA59" s="34">
        <f>$AH$28/'Fixed data'!$C$7</f>
        <v>1.6721600000000002E-3</v>
      </c>
      <c r="BB59" s="34">
        <f>$AH$28/'Fixed data'!$C$7</f>
        <v>1.6721600000000002E-3</v>
      </c>
      <c r="BC59" s="34">
        <f>$AH$28/'Fixed data'!$C$7</f>
        <v>1.6721600000000002E-3</v>
      </c>
      <c r="BD59" s="34">
        <f>$AH$28/'Fixed data'!$C$7</f>
        <v>1.6721600000000002E-3</v>
      </c>
    </row>
    <row r="60" spans="1:56" ht="16.5" collapsed="1" x14ac:dyDescent="0.35">
      <c r="A60" s="115"/>
      <c r="B60" s="9" t="s">
        <v>7</v>
      </c>
      <c r="C60" s="9" t="s">
        <v>61</v>
      </c>
      <c r="D60" s="9" t="s">
        <v>40</v>
      </c>
      <c r="E60" s="34">
        <f>SUM(E30:E59)</f>
        <v>0</v>
      </c>
      <c r="F60" s="34">
        <f t="shared" ref="F60:BD60" si="6">SUM(F30:F59)</f>
        <v>-1.1917084261655199E-2</v>
      </c>
      <c r="G60" s="34">
        <f t="shared" si="6"/>
        <v>-2.2998088523310395E-2</v>
      </c>
      <c r="H60" s="34">
        <f t="shared" si="6"/>
        <v>-2.1325928523310396E-2</v>
      </c>
      <c r="I60" s="34">
        <f t="shared" si="6"/>
        <v>-1.9653768523310397E-2</v>
      </c>
      <c r="J60" s="34">
        <f t="shared" si="6"/>
        <v>-1.7981608523310398E-2</v>
      </c>
      <c r="K60" s="34">
        <f t="shared" si="6"/>
        <v>-1.6309448523310399E-2</v>
      </c>
      <c r="L60" s="34">
        <f t="shared" si="6"/>
        <v>-1.4637288523310399E-2</v>
      </c>
      <c r="M60" s="34">
        <f t="shared" si="6"/>
        <v>-1.2965128523310398E-2</v>
      </c>
      <c r="N60" s="34">
        <f t="shared" si="6"/>
        <v>-1.1292968523310397E-2</v>
      </c>
      <c r="O60" s="34">
        <f t="shared" si="6"/>
        <v>-9.6208085233103965E-3</v>
      </c>
      <c r="P60" s="34">
        <f t="shared" si="6"/>
        <v>-7.9486485233103959E-3</v>
      </c>
      <c r="Q60" s="34">
        <f t="shared" si="6"/>
        <v>-6.2764885233103952E-3</v>
      </c>
      <c r="R60" s="34">
        <f t="shared" si="6"/>
        <v>-4.6043285233103946E-3</v>
      </c>
      <c r="S60" s="34">
        <f t="shared" si="6"/>
        <v>-2.9321685233103943E-3</v>
      </c>
      <c r="T60" s="34">
        <f t="shared" si="6"/>
        <v>-1.2600085233103941E-3</v>
      </c>
      <c r="U60" s="34">
        <f t="shared" si="6"/>
        <v>4.1215147668960611E-4</v>
      </c>
      <c r="V60" s="34">
        <f t="shared" si="6"/>
        <v>2.0843114766896063E-3</v>
      </c>
      <c r="W60" s="34">
        <f t="shared" si="6"/>
        <v>3.7564714766896066E-3</v>
      </c>
      <c r="X60" s="34">
        <f t="shared" si="6"/>
        <v>5.4286314766896068E-3</v>
      </c>
      <c r="Y60" s="34">
        <f t="shared" si="6"/>
        <v>7.1007914766896066E-3</v>
      </c>
      <c r="Z60" s="34">
        <f t="shared" si="6"/>
        <v>8.7729514766896072E-3</v>
      </c>
      <c r="AA60" s="34">
        <f t="shared" si="6"/>
        <v>1.0445111476689608E-2</v>
      </c>
      <c r="AB60" s="34">
        <f t="shared" si="6"/>
        <v>1.2117271476689609E-2</v>
      </c>
      <c r="AC60" s="34">
        <f t="shared" si="6"/>
        <v>1.3789431476689609E-2</v>
      </c>
      <c r="AD60" s="34">
        <f t="shared" si="6"/>
        <v>1.546159147668961E-2</v>
      </c>
      <c r="AE60" s="34">
        <f t="shared" si="6"/>
        <v>1.7133751476689611E-2</v>
      </c>
      <c r="AF60" s="34">
        <f t="shared" si="6"/>
        <v>1.8805911476689609E-2</v>
      </c>
      <c r="AG60" s="34">
        <f t="shared" si="6"/>
        <v>2.0478071476689608E-2</v>
      </c>
      <c r="AH60" s="34">
        <f t="shared" si="6"/>
        <v>2.2150231476689607E-2</v>
      </c>
      <c r="AI60" s="34">
        <f t="shared" si="6"/>
        <v>2.3822391476689606E-2</v>
      </c>
      <c r="AJ60" s="34">
        <f t="shared" si="6"/>
        <v>2.3822391476689606E-2</v>
      </c>
      <c r="AK60" s="34">
        <f t="shared" si="6"/>
        <v>2.3822391476689606E-2</v>
      </c>
      <c r="AL60" s="34">
        <f t="shared" si="6"/>
        <v>2.3822391476689606E-2</v>
      </c>
      <c r="AM60" s="34">
        <f t="shared" si="6"/>
        <v>2.3822391476689606E-2</v>
      </c>
      <c r="AN60" s="34">
        <f t="shared" si="6"/>
        <v>2.3822391476689606E-2</v>
      </c>
      <c r="AO60" s="34">
        <f t="shared" si="6"/>
        <v>2.3822391476689606E-2</v>
      </c>
      <c r="AP60" s="34">
        <f t="shared" si="6"/>
        <v>2.3822391476689606E-2</v>
      </c>
      <c r="AQ60" s="34">
        <f t="shared" si="6"/>
        <v>2.3822391476689606E-2</v>
      </c>
      <c r="AR60" s="34">
        <f t="shared" si="6"/>
        <v>2.3822391476689606E-2</v>
      </c>
      <c r="AS60" s="34">
        <f t="shared" si="6"/>
        <v>2.3822391476689606E-2</v>
      </c>
      <c r="AT60" s="34">
        <f t="shared" si="6"/>
        <v>2.3822391476689606E-2</v>
      </c>
      <c r="AU60" s="34">
        <f t="shared" si="6"/>
        <v>2.3822391476689606E-2</v>
      </c>
      <c r="AV60" s="34">
        <f t="shared" si="6"/>
        <v>2.3822391476689606E-2</v>
      </c>
      <c r="AW60" s="34">
        <f t="shared" si="6"/>
        <v>2.3822391476689606E-2</v>
      </c>
      <c r="AX60" s="34">
        <f t="shared" si="6"/>
        <v>2.3822391476689606E-2</v>
      </c>
      <c r="AY60" s="34">
        <f t="shared" si="6"/>
        <v>3.5739475738344802E-2</v>
      </c>
      <c r="AZ60" s="34">
        <f t="shared" si="6"/>
        <v>4.6820479999999984E-2</v>
      </c>
      <c r="BA60" s="34">
        <f t="shared" si="6"/>
        <v>4.5148319999999985E-2</v>
      </c>
      <c r="BB60" s="34">
        <f t="shared" si="6"/>
        <v>4.3476159999999986E-2</v>
      </c>
      <c r="BC60" s="34">
        <f t="shared" si="6"/>
        <v>4.1803999999999987E-2</v>
      </c>
      <c r="BD60" s="34">
        <f t="shared" si="6"/>
        <v>4.0131839999999988E-2</v>
      </c>
    </row>
    <row r="61" spans="1:56" ht="17.25" hidden="1" customHeight="1" outlineLevel="1" x14ac:dyDescent="0.35">
      <c r="A61" s="115"/>
      <c r="B61" s="9" t="s">
        <v>35</v>
      </c>
      <c r="C61" s="9" t="s">
        <v>62</v>
      </c>
      <c r="D61" s="9" t="s">
        <v>40</v>
      </c>
      <c r="E61" s="34">
        <v>0</v>
      </c>
      <c r="F61" s="34">
        <f>E62</f>
        <v>-0.53626879177448394</v>
      </c>
      <c r="G61" s="34">
        <f t="shared" ref="G61:BD61" si="7">F62</f>
        <v>-1.0229968992873126</v>
      </c>
      <c r="H61" s="34">
        <f t="shared" si="7"/>
        <v>-0.92475161076400225</v>
      </c>
      <c r="I61" s="34">
        <f t="shared" si="7"/>
        <v>-0.8281784822406919</v>
      </c>
      <c r="J61" s="34">
        <f t="shared" si="7"/>
        <v>-0.73327751371738148</v>
      </c>
      <c r="K61" s="34">
        <f t="shared" si="7"/>
        <v>-0.64004870519407109</v>
      </c>
      <c r="L61" s="34">
        <f t="shared" si="7"/>
        <v>-0.54849205667076073</v>
      </c>
      <c r="M61" s="34">
        <f t="shared" si="7"/>
        <v>-0.4586075681474503</v>
      </c>
      <c r="N61" s="34">
        <f t="shared" si="7"/>
        <v>-0.37039523962413989</v>
      </c>
      <c r="O61" s="34">
        <f t="shared" si="7"/>
        <v>-0.28385507110082947</v>
      </c>
      <c r="P61" s="34">
        <f t="shared" si="7"/>
        <v>-0.19898706257751905</v>
      </c>
      <c r="Q61" s="34">
        <f t="shared" si="7"/>
        <v>-0.11579121405420864</v>
      </c>
      <c r="R61" s="34">
        <f t="shared" si="7"/>
        <v>-3.4267525530898235E-2</v>
      </c>
      <c r="S61" s="34">
        <f t="shared" si="7"/>
        <v>4.5584002992412179E-2</v>
      </c>
      <c r="T61" s="34">
        <f t="shared" si="7"/>
        <v>0.12376337151572259</v>
      </c>
      <c r="U61" s="34">
        <f t="shared" si="7"/>
        <v>0.20027058003903297</v>
      </c>
      <c r="V61" s="34">
        <f t="shared" si="7"/>
        <v>0.27510562856234339</v>
      </c>
      <c r="W61" s="34">
        <f t="shared" si="7"/>
        <v>0.34826851708565376</v>
      </c>
      <c r="X61" s="34">
        <f t="shared" si="7"/>
        <v>0.41975924560896416</v>
      </c>
      <c r="Y61" s="34">
        <f t="shared" si="7"/>
        <v>0.48957781413227458</v>
      </c>
      <c r="Z61" s="34">
        <f t="shared" si="7"/>
        <v>0.55772422265558497</v>
      </c>
      <c r="AA61" s="34">
        <f t="shared" si="7"/>
        <v>0.62419847117889538</v>
      </c>
      <c r="AB61" s="34">
        <f t="shared" si="7"/>
        <v>0.68900055970220575</v>
      </c>
      <c r="AC61" s="34">
        <f t="shared" si="7"/>
        <v>0.7521304882255162</v>
      </c>
      <c r="AD61" s="34">
        <f t="shared" si="7"/>
        <v>0.81358825674882662</v>
      </c>
      <c r="AE61" s="34">
        <f t="shared" si="7"/>
        <v>0.87337386527213701</v>
      </c>
      <c r="AF61" s="34">
        <f t="shared" si="7"/>
        <v>0.93148731379544736</v>
      </c>
      <c r="AG61" s="34">
        <f t="shared" si="7"/>
        <v>0.98792860231875779</v>
      </c>
      <c r="AH61" s="34">
        <f t="shared" si="7"/>
        <v>1.0426977308420682</v>
      </c>
      <c r="AI61" s="34">
        <f t="shared" si="7"/>
        <v>1.0957946993653787</v>
      </c>
      <c r="AJ61" s="34">
        <f t="shared" si="7"/>
        <v>1.1472195078886891</v>
      </c>
      <c r="AK61" s="34">
        <f t="shared" si="7"/>
        <v>1.1986443164119995</v>
      </c>
      <c r="AL61" s="34">
        <f t="shared" si="7"/>
        <v>1.25006912493531</v>
      </c>
      <c r="AM61" s="34">
        <f t="shared" si="7"/>
        <v>1.3014939334586204</v>
      </c>
      <c r="AN61" s="34">
        <f t="shared" si="7"/>
        <v>1.3529187419819309</v>
      </c>
      <c r="AO61" s="34">
        <f t="shared" si="7"/>
        <v>1.4043435505052413</v>
      </c>
      <c r="AP61" s="34">
        <f t="shared" si="7"/>
        <v>1.4557683590285517</v>
      </c>
      <c r="AQ61" s="34">
        <f t="shared" si="7"/>
        <v>1.5071931675518622</v>
      </c>
      <c r="AR61" s="34">
        <f t="shared" si="7"/>
        <v>1.5586179760751726</v>
      </c>
      <c r="AS61" s="34">
        <f t="shared" si="7"/>
        <v>1.610042784598483</v>
      </c>
      <c r="AT61" s="34">
        <f t="shared" si="7"/>
        <v>1.6614675931217935</v>
      </c>
      <c r="AU61" s="34">
        <f t="shared" si="7"/>
        <v>1.7128924016451039</v>
      </c>
      <c r="AV61" s="34">
        <f t="shared" si="7"/>
        <v>1.7643172101684144</v>
      </c>
      <c r="AW61" s="34">
        <f t="shared" si="7"/>
        <v>1.8157420186917248</v>
      </c>
      <c r="AX61" s="34">
        <f t="shared" si="7"/>
        <v>1.8671668272150352</v>
      </c>
      <c r="AY61" s="34">
        <f t="shared" si="7"/>
        <v>1.8433444357383457</v>
      </c>
      <c r="AZ61" s="34">
        <f t="shared" si="7"/>
        <v>1.8076049600000008</v>
      </c>
      <c r="BA61" s="34">
        <f t="shared" si="7"/>
        <v>1.7607844800000008</v>
      </c>
      <c r="BB61" s="34">
        <f t="shared" si="7"/>
        <v>1.7156361600000007</v>
      </c>
      <c r="BC61" s="34">
        <f t="shared" si="7"/>
        <v>1.6721600000000008</v>
      </c>
      <c r="BD61" s="34">
        <f t="shared" si="7"/>
        <v>1.6303560000000008</v>
      </c>
    </row>
    <row r="62" spans="1:56" ht="16.5" hidden="1" customHeight="1" outlineLevel="1" x14ac:dyDescent="0.3">
      <c r="A62" s="115"/>
      <c r="B62" s="9" t="s">
        <v>34</v>
      </c>
      <c r="C62" s="9" t="s">
        <v>68</v>
      </c>
      <c r="D62" s="9" t="s">
        <v>40</v>
      </c>
      <c r="E62" s="34">
        <f t="shared" ref="E62:BD62" si="8">E28-E60+E61</f>
        <v>-0.53626879177448394</v>
      </c>
      <c r="F62" s="34">
        <f t="shared" si="8"/>
        <v>-1.0229968992873126</v>
      </c>
      <c r="G62" s="34">
        <f t="shared" si="8"/>
        <v>-0.92475161076400225</v>
      </c>
      <c r="H62" s="34">
        <f t="shared" si="8"/>
        <v>-0.8281784822406919</v>
      </c>
      <c r="I62" s="34">
        <f t="shared" si="8"/>
        <v>-0.73327751371738148</v>
      </c>
      <c r="J62" s="34">
        <f t="shared" si="8"/>
        <v>-0.64004870519407109</v>
      </c>
      <c r="K62" s="34">
        <f t="shared" si="8"/>
        <v>-0.54849205667076073</v>
      </c>
      <c r="L62" s="34">
        <f t="shared" si="8"/>
        <v>-0.4586075681474503</v>
      </c>
      <c r="M62" s="34">
        <f t="shared" si="8"/>
        <v>-0.37039523962413989</v>
      </c>
      <c r="N62" s="34">
        <f t="shared" si="8"/>
        <v>-0.28385507110082947</v>
      </c>
      <c r="O62" s="34">
        <f t="shared" si="8"/>
        <v>-0.19898706257751905</v>
      </c>
      <c r="P62" s="34">
        <f t="shared" si="8"/>
        <v>-0.11579121405420864</v>
      </c>
      <c r="Q62" s="34">
        <f t="shared" si="8"/>
        <v>-3.4267525530898235E-2</v>
      </c>
      <c r="R62" s="34">
        <f t="shared" si="8"/>
        <v>4.5584002992412179E-2</v>
      </c>
      <c r="S62" s="34">
        <f t="shared" si="8"/>
        <v>0.12376337151572259</v>
      </c>
      <c r="T62" s="34">
        <f t="shared" si="8"/>
        <v>0.20027058003903297</v>
      </c>
      <c r="U62" s="34">
        <f t="shared" si="8"/>
        <v>0.27510562856234339</v>
      </c>
      <c r="V62" s="34">
        <f t="shared" si="8"/>
        <v>0.34826851708565376</v>
      </c>
      <c r="W62" s="34">
        <f t="shared" si="8"/>
        <v>0.41975924560896416</v>
      </c>
      <c r="X62" s="34">
        <f t="shared" si="8"/>
        <v>0.48957781413227458</v>
      </c>
      <c r="Y62" s="34">
        <f t="shared" si="8"/>
        <v>0.55772422265558497</v>
      </c>
      <c r="Z62" s="34">
        <f t="shared" si="8"/>
        <v>0.62419847117889538</v>
      </c>
      <c r="AA62" s="34">
        <f t="shared" si="8"/>
        <v>0.68900055970220575</v>
      </c>
      <c r="AB62" s="34">
        <f t="shared" si="8"/>
        <v>0.7521304882255162</v>
      </c>
      <c r="AC62" s="34">
        <f t="shared" si="8"/>
        <v>0.81358825674882662</v>
      </c>
      <c r="AD62" s="34">
        <f t="shared" si="8"/>
        <v>0.87337386527213701</v>
      </c>
      <c r="AE62" s="34">
        <f t="shared" si="8"/>
        <v>0.93148731379544736</v>
      </c>
      <c r="AF62" s="34">
        <f t="shared" si="8"/>
        <v>0.98792860231875779</v>
      </c>
      <c r="AG62" s="34">
        <f t="shared" si="8"/>
        <v>1.0426977308420682</v>
      </c>
      <c r="AH62" s="34">
        <f t="shared" si="8"/>
        <v>1.0957946993653787</v>
      </c>
      <c r="AI62" s="34">
        <f t="shared" si="8"/>
        <v>1.1472195078886891</v>
      </c>
      <c r="AJ62" s="34">
        <f t="shared" si="8"/>
        <v>1.1986443164119995</v>
      </c>
      <c r="AK62" s="34">
        <f t="shared" si="8"/>
        <v>1.25006912493531</v>
      </c>
      <c r="AL62" s="34">
        <f t="shared" si="8"/>
        <v>1.3014939334586204</v>
      </c>
      <c r="AM62" s="34">
        <f t="shared" si="8"/>
        <v>1.3529187419819309</v>
      </c>
      <c r="AN62" s="34">
        <f t="shared" si="8"/>
        <v>1.4043435505052413</v>
      </c>
      <c r="AO62" s="34">
        <f t="shared" si="8"/>
        <v>1.4557683590285517</v>
      </c>
      <c r="AP62" s="34">
        <f t="shared" si="8"/>
        <v>1.5071931675518622</v>
      </c>
      <c r="AQ62" s="34">
        <f t="shared" si="8"/>
        <v>1.5586179760751726</v>
      </c>
      <c r="AR62" s="34">
        <f t="shared" si="8"/>
        <v>1.610042784598483</v>
      </c>
      <c r="AS62" s="34">
        <f t="shared" si="8"/>
        <v>1.6614675931217935</v>
      </c>
      <c r="AT62" s="34">
        <f t="shared" si="8"/>
        <v>1.7128924016451039</v>
      </c>
      <c r="AU62" s="34">
        <f t="shared" si="8"/>
        <v>1.7643172101684144</v>
      </c>
      <c r="AV62" s="34">
        <f t="shared" si="8"/>
        <v>1.8157420186917248</v>
      </c>
      <c r="AW62" s="34">
        <f t="shared" si="8"/>
        <v>1.8671668272150352</v>
      </c>
      <c r="AX62" s="34">
        <f t="shared" si="8"/>
        <v>1.8433444357383457</v>
      </c>
      <c r="AY62" s="34">
        <f t="shared" si="8"/>
        <v>1.8076049600000008</v>
      </c>
      <c r="AZ62" s="34">
        <f t="shared" si="8"/>
        <v>1.7607844800000008</v>
      </c>
      <c r="BA62" s="34">
        <f t="shared" si="8"/>
        <v>1.7156361600000007</v>
      </c>
      <c r="BB62" s="34">
        <f t="shared" si="8"/>
        <v>1.6721600000000008</v>
      </c>
      <c r="BC62" s="34">
        <f t="shared" si="8"/>
        <v>1.6303560000000008</v>
      </c>
      <c r="BD62" s="34">
        <f t="shared" si="8"/>
        <v>1.5902241600000009</v>
      </c>
    </row>
    <row r="63" spans="1:56" ht="16.5" collapsed="1" x14ac:dyDescent="0.3">
      <c r="A63" s="115"/>
      <c r="B63" s="9" t="s">
        <v>8</v>
      </c>
      <c r="C63" s="11" t="s">
        <v>67</v>
      </c>
      <c r="D63" s="9" t="s">
        <v>40</v>
      </c>
      <c r="E63" s="34">
        <f>AVERAGE(E61:E62)*'Fixed data'!$C$3</f>
        <v>-1.2950891321353788E-2</v>
      </c>
      <c r="F63" s="34">
        <f>AVERAGE(F61:F62)*'Fixed data'!$C$3</f>
        <v>-3.765626643914239E-2</v>
      </c>
      <c r="G63" s="34">
        <f>AVERAGE(G61:G62)*'Fixed data'!$C$3</f>
        <v>-4.7038126517739254E-2</v>
      </c>
      <c r="H63" s="34">
        <f>AVERAGE(H61:H62)*'Fixed data'!$C$3</f>
        <v>-4.2333261746063368E-2</v>
      </c>
      <c r="I63" s="34">
        <f>AVERAGE(I61:I62)*'Fixed data'!$C$3</f>
        <v>-3.7709162302387474E-2</v>
      </c>
      <c r="J63" s="34">
        <f>AVERAGE(J61:J62)*'Fixed data'!$C$3</f>
        <v>-3.3165828186711578E-2</v>
      </c>
      <c r="K63" s="34">
        <f>AVERAGE(K61:K62)*'Fixed data'!$C$3</f>
        <v>-2.8703259399035692E-2</v>
      </c>
      <c r="L63" s="34">
        <f>AVERAGE(L61:L62)*'Fixed data'!$C$3</f>
        <v>-2.4321455939359801E-2</v>
      </c>
      <c r="M63" s="34">
        <f>AVERAGE(M61:M62)*'Fixed data'!$C$3</f>
        <v>-2.0020417807683905E-2</v>
      </c>
      <c r="N63" s="34">
        <f>AVERAGE(N61:N62)*'Fixed data'!$C$3</f>
        <v>-1.5800145004008011E-2</v>
      </c>
      <c r="O63" s="34">
        <f>AVERAGE(O61:O62)*'Fixed data'!$C$3</f>
        <v>-1.1660637528332117E-2</v>
      </c>
      <c r="P63" s="34">
        <f>AVERAGE(P61:P62)*'Fixed data'!$C$3</f>
        <v>-7.6018953806562244E-3</v>
      </c>
      <c r="Q63" s="34">
        <f>AVERAGE(Q61:Q62)*'Fixed data'!$C$3</f>
        <v>-3.623918560980331E-3</v>
      </c>
      <c r="R63" s="34">
        <f>AVERAGE(R61:R62)*'Fixed data'!$C$3</f>
        <v>2.7329293069556175E-4</v>
      </c>
      <c r="S63" s="34">
        <f>AVERAGE(S61:S62)*'Fixed data'!$C$3</f>
        <v>4.0897390943714544E-3</v>
      </c>
      <c r="T63" s="34">
        <f>AVERAGE(T61:T62)*'Fixed data'!$C$3</f>
        <v>7.8254199300473466E-3</v>
      </c>
      <c r="U63" s="34">
        <f>AVERAGE(U61:U62)*'Fixed data'!$C$3</f>
        <v>1.1480335437723239E-2</v>
      </c>
      <c r="V63" s="34">
        <f>AVERAGE(V61:V62)*'Fixed data'!$C$3</f>
        <v>1.5054485617399131E-2</v>
      </c>
      <c r="W63" s="34">
        <f>AVERAGE(W61:W62)*'Fixed data'!$C$3</f>
        <v>1.8547870469075023E-2</v>
      </c>
      <c r="X63" s="34">
        <f>AVERAGE(X61:X62)*'Fixed data'!$C$3</f>
        <v>2.1960489992750916E-2</v>
      </c>
      <c r="Y63" s="34">
        <f>AVERAGE(Y61:Y62)*'Fixed data'!$C$3</f>
        <v>2.529234418842681E-2</v>
      </c>
      <c r="Z63" s="34">
        <f>AVERAGE(Z61:Z62)*'Fixed data'!$C$3</f>
        <v>2.8543433056102699E-2</v>
      </c>
      <c r="AA63" s="34">
        <f>AVERAGE(AA61:AA62)*'Fixed data'!$C$3</f>
        <v>3.1713756595778596E-2</v>
      </c>
      <c r="AB63" s="34">
        <f>AVERAGE(AB61:AB62)*'Fixed data'!$C$3</f>
        <v>3.4803314807454487E-2</v>
      </c>
      <c r="AC63" s="34">
        <f>AVERAGE(AC61:AC62)*'Fixed data'!$C$3</f>
        <v>3.781210769113038E-2</v>
      </c>
      <c r="AD63" s="34">
        <f>AVERAGE(AD61:AD62)*'Fixed data'!$C$3</f>
        <v>4.0740135246806274E-2</v>
      </c>
      <c r="AE63" s="34">
        <f>AVERAGE(AE61:AE62)*'Fixed data'!$C$3</f>
        <v>4.3587397474482162E-2</v>
      </c>
      <c r="AF63" s="34">
        <f>AVERAGE(AF61:AF62)*'Fixed data'!$C$3</f>
        <v>4.6353894374158058E-2</v>
      </c>
      <c r="AG63" s="34">
        <f>AVERAGE(AG61:AG62)*'Fixed data'!$C$3</f>
        <v>4.9039625945833949E-2</v>
      </c>
      <c r="AH63" s="34">
        <f>AVERAGE(AH61:AH62)*'Fixed data'!$C$3</f>
        <v>5.1644592189509841E-2</v>
      </c>
      <c r="AI63" s="34">
        <f>AVERAGE(AI61:AI62)*'Fixed data'!$C$3</f>
        <v>5.4168793105185742E-2</v>
      </c>
      <c r="AJ63" s="34">
        <f>AVERAGE(AJ61:AJ62)*'Fixed data'!$C$3</f>
        <v>5.6652611356861636E-2</v>
      </c>
      <c r="AK63" s="34">
        <f>AVERAGE(AK61:AK62)*'Fixed data'!$C$3</f>
        <v>5.913642960853753E-2</v>
      </c>
      <c r="AL63" s="34">
        <f>AVERAGE(AL61:AL62)*'Fixed data'!$C$3</f>
        <v>6.1620247860213424E-2</v>
      </c>
      <c r="AM63" s="34">
        <f>AVERAGE(AM61:AM62)*'Fixed data'!$C$3</f>
        <v>6.4104066111889318E-2</v>
      </c>
      <c r="AN63" s="34">
        <f>AVERAGE(AN61:AN62)*'Fixed data'!$C$3</f>
        <v>6.6587884363565206E-2</v>
      </c>
      <c r="AO63" s="34">
        <f>AVERAGE(AO61:AO62)*'Fixed data'!$C$3</f>
        <v>6.9071702615241107E-2</v>
      </c>
      <c r="AP63" s="34">
        <f>AVERAGE(AP61:AP62)*'Fixed data'!$C$3</f>
        <v>7.1555520866916994E-2</v>
      </c>
      <c r="AQ63" s="34">
        <f>AVERAGE(AQ61:AQ62)*'Fixed data'!$C$3</f>
        <v>7.4039339118592895E-2</v>
      </c>
      <c r="AR63" s="34">
        <f>AVERAGE(AR61:AR62)*'Fixed data'!$C$3</f>
        <v>7.6523157370268782E-2</v>
      </c>
      <c r="AS63" s="34">
        <f>AVERAGE(AS61:AS62)*'Fixed data'!$C$3</f>
        <v>7.9006975621944683E-2</v>
      </c>
      <c r="AT63" s="34">
        <f>AVERAGE(AT61:AT62)*'Fixed data'!$C$3</f>
        <v>8.1490793873620571E-2</v>
      </c>
      <c r="AU63" s="34">
        <f>AVERAGE(AU61:AU62)*'Fixed data'!$C$3</f>
        <v>8.3974612125296472E-2</v>
      </c>
      <c r="AV63" s="34">
        <f>AVERAGE(AV61:AV62)*'Fixed data'!$C$3</f>
        <v>8.6458430376972359E-2</v>
      </c>
      <c r="AW63" s="34">
        <f>AVERAGE(AW61:AW62)*'Fixed data'!$C$3</f>
        <v>8.894224862864826E-2</v>
      </c>
      <c r="AX63" s="34">
        <f>AVERAGE(AX61:AX62)*'Fixed data'!$C$3</f>
        <v>8.9608847000324163E-2</v>
      </c>
      <c r="AY63" s="34">
        <f>AVERAGE(AY61:AY62)*'Fixed data'!$C$3</f>
        <v>8.8170427907081073E-2</v>
      </c>
      <c r="AZ63" s="34">
        <f>AVERAGE(AZ61:AZ62)*'Fixed data'!$C$3</f>
        <v>8.6176604976000049E-2</v>
      </c>
      <c r="BA63" s="34">
        <f>AVERAGE(BA61:BA62)*'Fixed data'!$C$3</f>
        <v>8.3955558456000043E-2</v>
      </c>
      <c r="BB63" s="34">
        <f>AVERAGE(BB61:BB62)*'Fixed data'!$C$3</f>
        <v>8.1815277264000036E-2</v>
      </c>
      <c r="BC63" s="34">
        <f>AVERAGE(BC61:BC62)*'Fixed data'!$C$3</f>
        <v>7.9755761400000041E-2</v>
      </c>
      <c r="BD63" s="34">
        <f>AVERAGE(BD61:BD62)*'Fixed data'!$C$3</f>
        <v>7.7777010864000046E-2</v>
      </c>
    </row>
    <row r="64" spans="1:56" ht="15.75" thickBot="1" x14ac:dyDescent="0.35">
      <c r="A64" s="114"/>
      <c r="B64" s="12" t="s">
        <v>93</v>
      </c>
      <c r="C64" s="12" t="s">
        <v>45</v>
      </c>
      <c r="D64" s="12" t="s">
        <v>40</v>
      </c>
      <c r="E64" s="53">
        <f t="shared" ref="E64:BD64" si="9">E29+E60+E63</f>
        <v>-0.14701808926497478</v>
      </c>
      <c r="F64" s="53">
        <f t="shared" si="9"/>
        <v>-0.17423464864441854</v>
      </c>
      <c r="G64" s="53">
        <f t="shared" si="9"/>
        <v>-5.1224415041049659E-2</v>
      </c>
      <c r="H64" s="53">
        <f t="shared" si="9"/>
        <v>-4.4847390269373774E-2</v>
      </c>
      <c r="I64" s="53">
        <f t="shared" si="9"/>
        <v>-3.8551130825697881E-2</v>
      </c>
      <c r="J64" s="53">
        <f t="shared" si="9"/>
        <v>-3.2335636710021987E-2</v>
      </c>
      <c r="K64" s="53">
        <f t="shared" si="9"/>
        <v>-2.6200907922346101E-2</v>
      </c>
      <c r="L64" s="53">
        <f t="shared" si="9"/>
        <v>-2.0146944462670208E-2</v>
      </c>
      <c r="M64" s="53">
        <f t="shared" si="9"/>
        <v>-1.4173746330994313E-2</v>
      </c>
      <c r="N64" s="53">
        <f t="shared" si="9"/>
        <v>-8.2813135273184183E-3</v>
      </c>
      <c r="O64" s="53">
        <f t="shared" si="9"/>
        <v>-2.4696460516425243E-3</v>
      </c>
      <c r="P64" s="53">
        <f t="shared" si="9"/>
        <v>3.2612560960333693E-3</v>
      </c>
      <c r="Q64" s="53">
        <f t="shared" si="9"/>
        <v>8.9113929157092625E-3</v>
      </c>
      <c r="R64" s="53">
        <f t="shared" si="9"/>
        <v>1.4480764407385157E-2</v>
      </c>
      <c r="S64" s="53">
        <f t="shared" si="9"/>
        <v>1.9969370571061049E-2</v>
      </c>
      <c r="T64" s="53">
        <f t="shared" si="9"/>
        <v>2.5377211406736939E-2</v>
      </c>
      <c r="U64" s="53">
        <f t="shared" si="9"/>
        <v>3.0704286914412834E-2</v>
      </c>
      <c r="V64" s="53">
        <f t="shared" si="9"/>
        <v>3.5950597094088724E-2</v>
      </c>
      <c r="W64" s="53">
        <f t="shared" si="9"/>
        <v>4.1116141945764614E-2</v>
      </c>
      <c r="X64" s="53">
        <f t="shared" si="9"/>
        <v>4.6200921469440513E-2</v>
      </c>
      <c r="Y64" s="53">
        <f t="shared" si="9"/>
        <v>5.1204935665116406E-2</v>
      </c>
      <c r="Z64" s="53">
        <f t="shared" si="9"/>
        <v>5.6128184532792294E-2</v>
      </c>
      <c r="AA64" s="53">
        <f t="shared" si="9"/>
        <v>6.097066807246819E-2</v>
      </c>
      <c r="AB64" s="53">
        <f t="shared" si="9"/>
        <v>6.5732386284144087E-2</v>
      </c>
      <c r="AC64" s="53">
        <f t="shared" si="9"/>
        <v>7.0413339167819972E-2</v>
      </c>
      <c r="AD64" s="53">
        <f t="shared" si="9"/>
        <v>7.5013526723495871E-2</v>
      </c>
      <c r="AE64" s="53">
        <f t="shared" si="9"/>
        <v>7.9532948951171759E-2</v>
      </c>
      <c r="AF64" s="53">
        <f t="shared" si="9"/>
        <v>8.3971605850847661E-2</v>
      </c>
      <c r="AG64" s="53">
        <f t="shared" si="9"/>
        <v>8.8329497422523551E-2</v>
      </c>
      <c r="AH64" s="53">
        <f t="shared" si="9"/>
        <v>9.2606623666199442E-2</v>
      </c>
      <c r="AI64" s="53">
        <f t="shared" si="9"/>
        <v>9.6802984581875334E-2</v>
      </c>
      <c r="AJ64" s="53">
        <f t="shared" si="9"/>
        <v>9.9286802833551235E-2</v>
      </c>
      <c r="AK64" s="53">
        <f t="shared" si="9"/>
        <v>0.10177062108522712</v>
      </c>
      <c r="AL64" s="53">
        <f t="shared" si="9"/>
        <v>0.10425443933690301</v>
      </c>
      <c r="AM64" s="53">
        <f t="shared" si="9"/>
        <v>0.10673825758857891</v>
      </c>
      <c r="AN64" s="53">
        <f t="shared" si="9"/>
        <v>0.1092220758402548</v>
      </c>
      <c r="AO64" s="53">
        <f t="shared" si="9"/>
        <v>0.1117058940919307</v>
      </c>
      <c r="AP64" s="53">
        <f t="shared" si="9"/>
        <v>0.11418971234360659</v>
      </c>
      <c r="AQ64" s="53">
        <f t="shared" si="9"/>
        <v>0.11667353059528249</v>
      </c>
      <c r="AR64" s="53">
        <f t="shared" si="9"/>
        <v>0.11915734884695837</v>
      </c>
      <c r="AS64" s="53">
        <f t="shared" si="9"/>
        <v>0.12164116709863428</v>
      </c>
      <c r="AT64" s="53">
        <f t="shared" si="9"/>
        <v>0.12412498535031016</v>
      </c>
      <c r="AU64" s="53">
        <f t="shared" si="9"/>
        <v>0.12660880360198606</v>
      </c>
      <c r="AV64" s="53">
        <f t="shared" si="9"/>
        <v>0.12909262185366194</v>
      </c>
      <c r="AW64" s="53">
        <f t="shared" si="9"/>
        <v>0.13157644010533787</v>
      </c>
      <c r="AX64" s="53">
        <f t="shared" si="9"/>
        <v>0.11343123847701377</v>
      </c>
      <c r="AY64" s="53">
        <f t="shared" si="9"/>
        <v>0.12390990364542587</v>
      </c>
      <c r="AZ64" s="53">
        <f t="shared" si="9"/>
        <v>0.13299708497600005</v>
      </c>
      <c r="BA64" s="53">
        <f t="shared" si="9"/>
        <v>0.12910387845600002</v>
      </c>
      <c r="BB64" s="53">
        <f t="shared" si="9"/>
        <v>0.12529143726400002</v>
      </c>
      <c r="BC64" s="53">
        <f t="shared" si="9"/>
        <v>0.12155976140000002</v>
      </c>
      <c r="BD64" s="53">
        <f t="shared" si="9"/>
        <v>0.11790885086400003</v>
      </c>
    </row>
    <row r="65" spans="1:56" ht="12.75" customHeight="1" x14ac:dyDescent="0.3">
      <c r="A65" s="201" t="s">
        <v>227</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02"/>
      <c r="B66" s="9" t="s">
        <v>199</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02"/>
      <c r="B67" s="9" t="s">
        <v>295</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202"/>
      <c r="B68" s="9" t="s">
        <v>296</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202"/>
      <c r="B69" s="4" t="s">
        <v>200</v>
      </c>
      <c r="D69" s="9" t="s">
        <v>40</v>
      </c>
      <c r="E69" s="34">
        <f>E90*'Fixed data'!H$5/1000000</f>
        <v>0</v>
      </c>
      <c r="F69" s="34">
        <f>F90*'Fixed data'!I$5/1000000</f>
        <v>1.5977366746161837E-3</v>
      </c>
      <c r="G69" s="34">
        <f>G90*'Fixed data'!J$5/1000000</f>
        <v>3.2971420698643295E-3</v>
      </c>
      <c r="H69" s="34">
        <f>H90*'Fixed data'!K$5/1000000</f>
        <v>3.3994880449792738E-3</v>
      </c>
      <c r="I69" s="34">
        <f>I90*'Fixed data'!L$5/1000000</f>
        <v>3.5054088480682339E-3</v>
      </c>
      <c r="J69" s="34">
        <f>J90*'Fixed data'!M$5/1000000</f>
        <v>6.0525772941098146E-3</v>
      </c>
      <c r="K69" s="34">
        <f>K90*'Fixed data'!N$5/1000000</f>
        <v>8.4204664841722957E-3</v>
      </c>
      <c r="L69" s="34">
        <f>L90*'Fixed data'!O$5/1000000</f>
        <v>1.0609076418255677E-2</v>
      </c>
      <c r="M69" s="34">
        <f>M90*'Fixed data'!P$5/1000000</f>
        <v>1.261840709635996E-2</v>
      </c>
      <c r="N69" s="34">
        <f>N90*'Fixed data'!Q$5/1000000</f>
        <v>1.444845851848515E-2</v>
      </c>
      <c r="O69" s="34">
        <f>O90*'Fixed data'!R$5/1000000</f>
        <v>1.6099230684631236E-2</v>
      </c>
      <c r="P69" s="34">
        <f>P90*'Fixed data'!S$5/1000000</f>
        <v>1.7570723594798221E-2</v>
      </c>
      <c r="Q69" s="34">
        <f>Q90*'Fixed data'!T$5/1000000</f>
        <v>1.8862937248986109E-2</v>
      </c>
      <c r="R69" s="34">
        <f>R90*'Fixed data'!U$5/1000000</f>
        <v>1.9975871647194901E-2</v>
      </c>
      <c r="S69" s="34">
        <f>S90*'Fixed data'!V$5/1000000</f>
        <v>2.0909526789424593E-2</v>
      </c>
      <c r="T69" s="34">
        <f>T90*'Fixed data'!W$5/1000000</f>
        <v>2.1306169460049658E-2</v>
      </c>
      <c r="U69" s="34">
        <f>U90*'Fixed data'!X$5/1000000</f>
        <v>2.1971841685453099E-2</v>
      </c>
      <c r="V69" s="34">
        <f>V90*'Fixed data'!Y$5/1000000</f>
        <v>2.2450486371086986E-2</v>
      </c>
      <c r="W69" s="34">
        <f>W90*'Fixed data'!Z$5/1000000</f>
        <v>2.2742103516951329E-2</v>
      </c>
      <c r="X69" s="34">
        <f>X90*'Fixed data'!AA$5/1000000</f>
        <v>2.2846693123046116E-2</v>
      </c>
      <c r="Y69" s="34">
        <f>Y90*'Fixed data'!AB$5/1000000</f>
        <v>2.2764255189371346E-2</v>
      </c>
      <c r="Z69" s="34">
        <f>Z90*'Fixed data'!AC$5/1000000</f>
        <v>2.2311905246691854E-2</v>
      </c>
      <c r="AA69" s="34">
        <f>AA90*'Fixed data'!AD$5/1000000</f>
        <v>2.1868771343461525E-2</v>
      </c>
      <c r="AB69" s="34">
        <f>AB90*'Fixed data'!AE$5/1000000</f>
        <v>2.1238609900461641E-2</v>
      </c>
      <c r="AC69" s="34">
        <f>AC90*'Fixed data'!AF$5/1000000</f>
        <v>2.042142091769221E-2</v>
      </c>
      <c r="AD69" s="34">
        <f>AD90*'Fixed data'!AG$5/1000000</f>
        <v>1.9417204395153227E-2</v>
      </c>
      <c r="AE69" s="34">
        <f>AE90*'Fixed data'!AH$5/1000000</f>
        <v>1.8225960332844689E-2</v>
      </c>
      <c r="AF69" s="34">
        <f>AF90*'Fixed data'!AI$5/1000000</f>
        <v>1.68476887307666E-2</v>
      </c>
      <c r="AG69" s="34">
        <f>AG90*'Fixed data'!AJ$5/1000000</f>
        <v>1.5282389588918959E-2</v>
      </c>
      <c r="AH69" s="34">
        <f>AH90*'Fixed data'!AK$5/1000000</f>
        <v>1.3530062907301766E-2</v>
      </c>
      <c r="AI69" s="34">
        <f>AI90*'Fixed data'!AL$5/1000000</f>
        <v>1.1528056206531695E-2</v>
      </c>
      <c r="AJ69" s="34">
        <f>AJ90*'Fixed data'!AM$5/1000000</f>
        <v>9.4150335553589391E-3</v>
      </c>
      <c r="AK69" s="34">
        <f>AK90*'Fixed data'!AN$5/1000000</f>
        <v>7.1149833644166306E-3</v>
      </c>
      <c r="AL69" s="34">
        <f>AL90*'Fixed data'!AO$5/1000000</f>
        <v>4.6279056337047734E-3</v>
      </c>
      <c r="AM69" s="34">
        <f>AM90*'Fixed data'!AP$5/1000000</f>
        <v>1.9538003632233142E-3</v>
      </c>
      <c r="AN69" s="34">
        <f>AN90*'Fixed data'!AQ$5/1000000</f>
        <v>2.0275286788166468E-3</v>
      </c>
      <c r="AO69" s="34">
        <f>AO90*'Fixed data'!AR$5/1000000</f>
        <v>2.092040954960813E-3</v>
      </c>
      <c r="AP69" s="34">
        <f>AP90*'Fixed data'!AS$5/1000000</f>
        <v>2.1565532311049788E-3</v>
      </c>
      <c r="AQ69" s="34">
        <f>AQ90*'Fixed data'!AT$5/1000000</f>
        <v>2.221065507249145E-3</v>
      </c>
      <c r="AR69" s="34">
        <f>AR90*'Fixed data'!AU$5/1000000</f>
        <v>2.2855777833933107E-3</v>
      </c>
      <c r="AS69" s="34">
        <f>AS90*'Fixed data'!AV$5/1000000</f>
        <v>2.3593060989866434E-3</v>
      </c>
      <c r="AT69" s="34">
        <f>AT90*'Fixed data'!AW$5/1000000</f>
        <v>2.4146023356816427E-3</v>
      </c>
      <c r="AU69" s="34">
        <f>AU90*'Fixed data'!AX$5/1000000</f>
        <v>2.4791146118258093E-3</v>
      </c>
      <c r="AV69" s="34">
        <f>AV90*'Fixed data'!AY$5/1000000</f>
        <v>2.5436268879699751E-3</v>
      </c>
      <c r="AW69" s="34">
        <f>AW90*'Fixed data'!AZ$5/1000000</f>
        <v>2.5989231246649749E-3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02"/>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02"/>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02"/>
      <c r="B72" s="4" t="s">
        <v>82</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02"/>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02"/>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02"/>
      <c r="B75" s="9" t="s">
        <v>208</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03"/>
      <c r="B76" s="13" t="s">
        <v>99</v>
      </c>
      <c r="C76" s="13"/>
      <c r="D76" s="13" t="s">
        <v>40</v>
      </c>
      <c r="E76" s="53">
        <f>SUM(E65:E75)</f>
        <v>0</v>
      </c>
      <c r="F76" s="53">
        <f t="shared" ref="F76:BD76" si="10">SUM(F65:F75)</f>
        <v>1.5977366746161837E-3</v>
      </c>
      <c r="G76" s="53">
        <f t="shared" si="10"/>
        <v>3.2971420698643295E-3</v>
      </c>
      <c r="H76" s="53">
        <f t="shared" si="10"/>
        <v>3.3994880449792738E-3</v>
      </c>
      <c r="I76" s="53">
        <f t="shared" si="10"/>
        <v>3.5054088480682339E-3</v>
      </c>
      <c r="J76" s="53">
        <f t="shared" si="10"/>
        <v>6.0525772941098146E-3</v>
      </c>
      <c r="K76" s="53">
        <f t="shared" si="10"/>
        <v>8.4204664841722957E-3</v>
      </c>
      <c r="L76" s="53">
        <f t="shared" si="10"/>
        <v>1.0609076418255677E-2</v>
      </c>
      <c r="M76" s="53">
        <f t="shared" si="10"/>
        <v>1.261840709635996E-2</v>
      </c>
      <c r="N76" s="53">
        <f t="shared" si="10"/>
        <v>1.444845851848515E-2</v>
      </c>
      <c r="O76" s="53">
        <f t="shared" si="10"/>
        <v>1.6099230684631236E-2</v>
      </c>
      <c r="P76" s="53">
        <f t="shared" si="10"/>
        <v>1.7570723594798221E-2</v>
      </c>
      <c r="Q76" s="53">
        <f t="shared" si="10"/>
        <v>1.8862937248986109E-2</v>
      </c>
      <c r="R76" s="53">
        <f t="shared" si="10"/>
        <v>1.9975871647194901E-2</v>
      </c>
      <c r="S76" s="53">
        <f t="shared" si="10"/>
        <v>2.0909526789424593E-2</v>
      </c>
      <c r="T76" s="53">
        <f t="shared" si="10"/>
        <v>2.1306169460049658E-2</v>
      </c>
      <c r="U76" s="53">
        <f t="shared" si="10"/>
        <v>2.1971841685453099E-2</v>
      </c>
      <c r="V76" s="53">
        <f t="shared" si="10"/>
        <v>2.2450486371086986E-2</v>
      </c>
      <c r="W76" s="53">
        <f t="shared" si="10"/>
        <v>2.2742103516951329E-2</v>
      </c>
      <c r="X76" s="53">
        <f t="shared" si="10"/>
        <v>2.2846693123046116E-2</v>
      </c>
      <c r="Y76" s="53">
        <f t="shared" si="10"/>
        <v>2.2764255189371346E-2</v>
      </c>
      <c r="Z76" s="53">
        <f t="shared" si="10"/>
        <v>2.2311905246691854E-2</v>
      </c>
      <c r="AA76" s="53">
        <f t="shared" si="10"/>
        <v>2.1868771343461525E-2</v>
      </c>
      <c r="AB76" s="53">
        <f t="shared" si="10"/>
        <v>2.1238609900461641E-2</v>
      </c>
      <c r="AC76" s="53">
        <f t="shared" si="10"/>
        <v>2.042142091769221E-2</v>
      </c>
      <c r="AD76" s="53">
        <f t="shared" si="10"/>
        <v>1.9417204395153227E-2</v>
      </c>
      <c r="AE76" s="53">
        <f t="shared" si="10"/>
        <v>1.8225960332844689E-2</v>
      </c>
      <c r="AF76" s="53">
        <f t="shared" si="10"/>
        <v>1.68476887307666E-2</v>
      </c>
      <c r="AG76" s="53">
        <f t="shared" si="10"/>
        <v>1.5282389588918959E-2</v>
      </c>
      <c r="AH76" s="53">
        <f t="shared" si="10"/>
        <v>1.3530062907301766E-2</v>
      </c>
      <c r="AI76" s="53">
        <f t="shared" si="10"/>
        <v>1.1528056206531695E-2</v>
      </c>
      <c r="AJ76" s="53">
        <f t="shared" si="10"/>
        <v>9.4150335553589391E-3</v>
      </c>
      <c r="AK76" s="53">
        <f t="shared" si="10"/>
        <v>7.1149833644166306E-3</v>
      </c>
      <c r="AL76" s="53">
        <f t="shared" si="10"/>
        <v>4.6279056337047734E-3</v>
      </c>
      <c r="AM76" s="53">
        <f t="shared" si="10"/>
        <v>1.9538003632233142E-3</v>
      </c>
      <c r="AN76" s="53">
        <f t="shared" si="10"/>
        <v>2.0275286788166468E-3</v>
      </c>
      <c r="AO76" s="53">
        <f t="shared" si="10"/>
        <v>2.092040954960813E-3</v>
      </c>
      <c r="AP76" s="53">
        <f t="shared" si="10"/>
        <v>2.1565532311049788E-3</v>
      </c>
      <c r="AQ76" s="53">
        <f t="shared" si="10"/>
        <v>2.221065507249145E-3</v>
      </c>
      <c r="AR76" s="53">
        <f t="shared" si="10"/>
        <v>2.2855777833933107E-3</v>
      </c>
      <c r="AS76" s="53">
        <f t="shared" si="10"/>
        <v>2.3593060989866434E-3</v>
      </c>
      <c r="AT76" s="53">
        <f t="shared" si="10"/>
        <v>2.4146023356816427E-3</v>
      </c>
      <c r="AU76" s="53">
        <f t="shared" si="10"/>
        <v>2.4791146118258093E-3</v>
      </c>
      <c r="AV76" s="53">
        <f t="shared" si="10"/>
        <v>2.5436268879699751E-3</v>
      </c>
      <c r="AW76" s="53">
        <f t="shared" si="10"/>
        <v>2.5989231246649749E-3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-0.14701808926497478</v>
      </c>
      <c r="F77" s="54">
        <f>IF('Fixed data'!$G$19=FALSE,F64+F76,F64)</f>
        <v>-0.17263691196980235</v>
      </c>
      <c r="G77" s="54">
        <f>IF('Fixed data'!$G$19=FALSE,G64+G76,G64)</f>
        <v>-4.7927272971185327E-2</v>
      </c>
      <c r="H77" s="54">
        <f>IF('Fixed data'!$G$19=FALSE,H64+H76,H64)</f>
        <v>-4.1447902224394498E-2</v>
      </c>
      <c r="I77" s="54">
        <f>IF('Fixed data'!$G$19=FALSE,I64+I76,I64)</f>
        <v>-3.5045721977629646E-2</v>
      </c>
      <c r="J77" s="54">
        <f>IF('Fixed data'!$G$19=FALSE,J64+J76,J64)</f>
        <v>-2.628305941591217E-2</v>
      </c>
      <c r="K77" s="54">
        <f>IF('Fixed data'!$G$19=FALSE,K64+K76,K64)</f>
        <v>-1.7780441438173804E-2</v>
      </c>
      <c r="L77" s="54">
        <f>IF('Fixed data'!$G$19=FALSE,L64+L76,L64)</f>
        <v>-9.5378680444145308E-3</v>
      </c>
      <c r="M77" s="54">
        <f>IF('Fixed data'!$G$19=FALSE,M64+M76,M64)</f>
        <v>-1.5553392346343529E-3</v>
      </c>
      <c r="N77" s="54">
        <f>IF('Fixed data'!$G$19=FALSE,N64+N76,N64)</f>
        <v>6.1671449911667314E-3</v>
      </c>
      <c r="O77" s="54">
        <f>IF('Fixed data'!$G$19=FALSE,O64+O76,O64)</f>
        <v>1.3629584632988712E-2</v>
      </c>
      <c r="P77" s="54">
        <f>IF('Fixed data'!$G$19=FALSE,P64+P76,P64)</f>
        <v>2.083197969083159E-2</v>
      </c>
      <c r="Q77" s="54">
        <f>IF('Fixed data'!$G$19=FALSE,Q64+Q76,Q64)</f>
        <v>2.7774330164695372E-2</v>
      </c>
      <c r="R77" s="54">
        <f>IF('Fixed data'!$G$19=FALSE,R64+R76,R64)</f>
        <v>3.4456636054580062E-2</v>
      </c>
      <c r="S77" s="54">
        <f>IF('Fixed data'!$G$19=FALSE,S64+S76,S64)</f>
        <v>4.0878897360485639E-2</v>
      </c>
      <c r="T77" s="54">
        <f>IF('Fixed data'!$G$19=FALSE,T64+T76,T64)</f>
        <v>4.6683380866786597E-2</v>
      </c>
      <c r="U77" s="54">
        <f>IF('Fixed data'!$G$19=FALSE,U64+U76,U64)</f>
        <v>5.2676128599865937E-2</v>
      </c>
      <c r="V77" s="54">
        <f>IF('Fixed data'!$G$19=FALSE,V64+V76,V64)</f>
        <v>5.840108346517571E-2</v>
      </c>
      <c r="W77" s="54">
        <f>IF('Fixed data'!$G$19=FALSE,W64+W76,W64)</f>
        <v>6.3858245462715943E-2</v>
      </c>
      <c r="X77" s="54">
        <f>IF('Fixed data'!$G$19=FALSE,X64+X76,X64)</f>
        <v>6.9047614592486622E-2</v>
      </c>
      <c r="Y77" s="54">
        <f>IF('Fixed data'!$G$19=FALSE,Y64+Y76,Y64)</f>
        <v>7.3969190854487749E-2</v>
      </c>
      <c r="Z77" s="54">
        <f>IF('Fixed data'!$G$19=FALSE,Z64+Z76,Z64)</f>
        <v>7.8440089779484148E-2</v>
      </c>
      <c r="AA77" s="54">
        <f>IF('Fixed data'!$G$19=FALSE,AA64+AA76,AA64)</f>
        <v>8.2839439415929722E-2</v>
      </c>
      <c r="AB77" s="54">
        <f>IF('Fixed data'!$G$19=FALSE,AB64+AB76,AB64)</f>
        <v>8.6970996184605728E-2</v>
      </c>
      <c r="AC77" s="54">
        <f>IF('Fixed data'!$G$19=FALSE,AC64+AC76,AC64)</f>
        <v>9.0834760085512181E-2</v>
      </c>
      <c r="AD77" s="54">
        <f>IF('Fixed data'!$G$19=FALSE,AD64+AD76,AD64)</f>
        <v>9.4430731118649094E-2</v>
      </c>
      <c r="AE77" s="54">
        <f>IF('Fixed data'!$G$19=FALSE,AE64+AE76,AE64)</f>
        <v>9.7758909284016454E-2</v>
      </c>
      <c r="AF77" s="54">
        <f>IF('Fixed data'!$G$19=FALSE,AF64+AF76,AF64)</f>
        <v>0.10081929458161426</v>
      </c>
      <c r="AG77" s="54">
        <f>IF('Fixed data'!$G$19=FALSE,AG64+AG76,AG64)</f>
        <v>0.10361188701144251</v>
      </c>
      <c r="AH77" s="54">
        <f>IF('Fixed data'!$G$19=FALSE,AH64+AH76,AH64)</f>
        <v>0.10613668657350121</v>
      </c>
      <c r="AI77" s="54">
        <f>IF('Fixed data'!$G$19=FALSE,AI64+AI76,AI64)</f>
        <v>0.10833104078840702</v>
      </c>
      <c r="AJ77" s="54">
        <f>IF('Fixed data'!$G$19=FALSE,AJ64+AJ76,AJ64)</f>
        <v>0.10870183638891018</v>
      </c>
      <c r="AK77" s="54">
        <f>IF('Fixed data'!$G$19=FALSE,AK64+AK76,AK64)</f>
        <v>0.10888560444964375</v>
      </c>
      <c r="AL77" s="54">
        <f>IF('Fixed data'!$G$19=FALSE,AL64+AL76,AL64)</f>
        <v>0.10888234497060778</v>
      </c>
      <c r="AM77" s="54">
        <f>IF('Fixed data'!$G$19=FALSE,AM64+AM76,AM64)</f>
        <v>0.10869205795180223</v>
      </c>
      <c r="AN77" s="54">
        <f>IF('Fixed data'!$G$19=FALSE,AN64+AN76,AN64)</f>
        <v>0.11124960451907144</v>
      </c>
      <c r="AO77" s="54">
        <f>IF('Fixed data'!$G$19=FALSE,AO64+AO76,AO64)</f>
        <v>0.11379793504689151</v>
      </c>
      <c r="AP77" s="54">
        <f>IF('Fixed data'!$G$19=FALSE,AP64+AP76,AP64)</f>
        <v>0.11634626557471156</v>
      </c>
      <c r="AQ77" s="54">
        <f>IF('Fixed data'!$G$19=FALSE,AQ64+AQ76,AQ64)</f>
        <v>0.11889459610253163</v>
      </c>
      <c r="AR77" s="54">
        <f>IF('Fixed data'!$G$19=FALSE,AR64+AR76,AR64)</f>
        <v>0.12144292663035168</v>
      </c>
      <c r="AS77" s="54">
        <f>IF('Fixed data'!$G$19=FALSE,AS64+AS76,AS64)</f>
        <v>0.12400047319762092</v>
      </c>
      <c r="AT77" s="54">
        <f>IF('Fixed data'!$G$19=FALSE,AT64+AT76,AT64)</f>
        <v>0.1265395876859918</v>
      </c>
      <c r="AU77" s="54">
        <f>IF('Fixed data'!$G$19=FALSE,AU64+AU76,AU64)</f>
        <v>0.12908791821381188</v>
      </c>
      <c r="AV77" s="54">
        <f>IF('Fixed data'!$G$19=FALSE,AV64+AV76,AV64)</f>
        <v>0.13163624874163191</v>
      </c>
      <c r="AW77" s="54">
        <f>IF('Fixed data'!$G$19=FALSE,AW64+AW76,AW64)</f>
        <v>0.13417536323000284</v>
      </c>
      <c r="AX77" s="54">
        <f>IF('Fixed data'!$G$19=FALSE,AX64+AX76,AX64)</f>
        <v>0.11343123847701377</v>
      </c>
      <c r="AY77" s="54">
        <f>IF('Fixed data'!$G$19=FALSE,AY64+AY76,AY64)</f>
        <v>0.12390990364542587</v>
      </c>
      <c r="AZ77" s="54">
        <f>IF('Fixed data'!$G$19=FALSE,AZ64+AZ76,AZ64)</f>
        <v>0.13299708497600005</v>
      </c>
      <c r="BA77" s="54">
        <f>IF('Fixed data'!$G$19=FALSE,BA64+BA76,BA64)</f>
        <v>0.12910387845600002</v>
      </c>
      <c r="BB77" s="54">
        <f>IF('Fixed data'!$G$19=FALSE,BB64+BB76,BB64)</f>
        <v>0.12529143726400002</v>
      </c>
      <c r="BC77" s="54">
        <f>IF('Fixed data'!$G$19=FALSE,BC64+BC76,BC64)</f>
        <v>0.12155976140000002</v>
      </c>
      <c r="BD77" s="54">
        <f>IF('Fixed data'!$G$19=FALSE,BD64+BD76,BD64)</f>
        <v>0.11790885086400003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-0.14204646305794666</v>
      </c>
      <c r="F80" s="55">
        <f t="shared" ref="F80:BD80" si="11">F77*F78</f>
        <v>-0.16115840460202327</v>
      </c>
      <c r="G80" s="55">
        <f t="shared" si="11"/>
        <v>-4.3227654258920771E-2</v>
      </c>
      <c r="H80" s="55">
        <f t="shared" si="11"/>
        <v>-3.6119452247858952E-2</v>
      </c>
      <c r="I80" s="55">
        <f t="shared" si="11"/>
        <v>-2.9507557518348215E-2</v>
      </c>
      <c r="J80" s="55">
        <f t="shared" si="11"/>
        <v>-2.1381285769223501E-2</v>
      </c>
      <c r="K80" s="55">
        <f t="shared" si="11"/>
        <v>-1.3975266247372616E-2</v>
      </c>
      <c r="L80" s="55">
        <f t="shared" si="11"/>
        <v>-7.2431672145940856E-3</v>
      </c>
      <c r="M80" s="55">
        <f t="shared" si="11"/>
        <v>-1.1412005687129142E-3</v>
      </c>
      <c r="N80" s="55">
        <f t="shared" si="11"/>
        <v>4.3720051111140823E-3</v>
      </c>
      <c r="O80" s="55">
        <f t="shared" si="11"/>
        <v>9.3355255742756504E-3</v>
      </c>
      <c r="P80" s="55">
        <f t="shared" si="11"/>
        <v>1.3786256229690678E-2</v>
      </c>
      <c r="Q80" s="55">
        <f t="shared" si="11"/>
        <v>1.7759022052331742E-2</v>
      </c>
      <c r="R80" s="55">
        <f t="shared" si="11"/>
        <v>2.1286682308710229E-2</v>
      </c>
      <c r="S80" s="55">
        <f t="shared" si="11"/>
        <v>2.440023033420018E-2</v>
      </c>
      <c r="T80" s="55">
        <f t="shared" si="11"/>
        <v>2.6922581724708829E-2</v>
      </c>
      <c r="U80" s="55">
        <f t="shared" si="11"/>
        <v>2.9351337941827132E-2</v>
      </c>
      <c r="V80" s="55">
        <f t="shared" si="11"/>
        <v>3.1440873845285128E-2</v>
      </c>
      <c r="W80" s="55">
        <f t="shared" si="11"/>
        <v>3.3216229755547416E-2</v>
      </c>
      <c r="X80" s="55">
        <f t="shared" si="11"/>
        <v>3.4700975495570163E-2</v>
      </c>
      <c r="Y80" s="55">
        <f t="shared" si="11"/>
        <v>3.5917286785005498E-2</v>
      </c>
      <c r="Z80" s="55">
        <f t="shared" si="11"/>
        <v>3.6800217596607725E-2</v>
      </c>
      <c r="AA80" s="55">
        <f t="shared" si="11"/>
        <v>3.754992778112333E-2</v>
      </c>
      <c r="AB80" s="55">
        <f t="shared" si="11"/>
        <v>3.8089568220954065E-2</v>
      </c>
      <c r="AC80" s="55">
        <f t="shared" si="11"/>
        <v>3.8436455251246233E-2</v>
      </c>
      <c r="AD80" s="55">
        <f t="shared" si="11"/>
        <v>3.8606840161758658E-2</v>
      </c>
      <c r="AE80" s="55">
        <f t="shared" si="11"/>
        <v>3.861596596219237E-2</v>
      </c>
      <c r="AF80" s="55">
        <f t="shared" si="11"/>
        <v>3.8478121372882326E-2</v>
      </c>
      <c r="AG80" s="55">
        <f t="shared" si="11"/>
        <v>3.8206692168780053E-2</v>
      </c>
      <c r="AH80" s="55">
        <f t="shared" si="11"/>
        <v>3.7814209999001737E-2</v>
      </c>
      <c r="AI80" s="55">
        <f t="shared" si="11"/>
        <v>4.3331023737282849E-2</v>
      </c>
      <c r="AJ80" s="55">
        <f t="shared" si="11"/>
        <v>4.2212948748511073E-2</v>
      </c>
      <c r="AK80" s="55">
        <f t="shared" si="11"/>
        <v>4.1052730769112082E-2</v>
      </c>
      <c r="AL80" s="55">
        <f t="shared" si="11"/>
        <v>3.9855827048509561E-2</v>
      </c>
      <c r="AM80" s="55">
        <f t="shared" si="11"/>
        <v>3.8627352869697623E-2</v>
      </c>
      <c r="AN80" s="55">
        <f t="shared" si="11"/>
        <v>3.8384720833812558E-2</v>
      </c>
      <c r="AO80" s="55">
        <f t="shared" si="11"/>
        <v>3.8120366500652723E-2</v>
      </c>
      <c r="AP80" s="55">
        <f t="shared" si="11"/>
        <v>3.7838848296288106E-2</v>
      </c>
      <c r="AQ80" s="55">
        <f t="shared" si="11"/>
        <v>3.7541390319257954E-2</v>
      </c>
      <c r="AR80" s="55">
        <f t="shared" si="11"/>
        <v>3.7229159922125825E-2</v>
      </c>
      <c r="AS80" s="55">
        <f t="shared" si="11"/>
        <v>3.6906012930019202E-2</v>
      </c>
      <c r="AT80" s="55">
        <f t="shared" si="11"/>
        <v>3.6564781066865636E-2</v>
      </c>
      <c r="AU80" s="55">
        <f t="shared" si="11"/>
        <v>3.6214703571609129E-2</v>
      </c>
      <c r="AV80" s="55">
        <f t="shared" si="11"/>
        <v>3.5853999708407157E-2</v>
      </c>
      <c r="AW80" s="55">
        <f t="shared" si="11"/>
        <v>3.5481148395649649E-2</v>
      </c>
      <c r="AX80" s="55">
        <f t="shared" si="11"/>
        <v>2.9121942325018663E-2</v>
      </c>
      <c r="AY80" s="55">
        <f t="shared" si="11"/>
        <v>3.0885629551129772E-2</v>
      </c>
      <c r="AZ80" s="55">
        <f t="shared" si="11"/>
        <v>3.2185135093897616E-2</v>
      </c>
      <c r="BA80" s="55">
        <f t="shared" si="11"/>
        <v>3.033299396525338E-2</v>
      </c>
      <c r="BB80" s="55">
        <f t="shared" si="11"/>
        <v>2.8579863876952206E-2</v>
      </c>
      <c r="BC80" s="55">
        <f t="shared" si="11"/>
        <v>2.6921011837760446E-2</v>
      </c>
      <c r="BD80" s="55">
        <f t="shared" si="11"/>
        <v>2.5351912199031632E-2</v>
      </c>
    </row>
    <row r="81" spans="1:56" x14ac:dyDescent="0.3">
      <c r="A81" s="74"/>
      <c r="B81" s="15" t="s">
        <v>18</v>
      </c>
      <c r="C81" s="15"/>
      <c r="D81" s="14" t="s">
        <v>40</v>
      </c>
      <c r="E81" s="56">
        <f>+E80</f>
        <v>-0.14204646305794666</v>
      </c>
      <c r="F81" s="56">
        <f t="shared" ref="F81:BD81" si="12">+E81+F80</f>
        <v>-0.3032048676599699</v>
      </c>
      <c r="G81" s="56">
        <f t="shared" si="12"/>
        <v>-0.34643252191889068</v>
      </c>
      <c r="H81" s="56">
        <f t="shared" si="12"/>
        <v>-0.38255197416674963</v>
      </c>
      <c r="I81" s="56">
        <f t="shared" si="12"/>
        <v>-0.41205953168509785</v>
      </c>
      <c r="J81" s="56">
        <f t="shared" si="12"/>
        <v>-0.43344081745432134</v>
      </c>
      <c r="K81" s="56">
        <f t="shared" si="12"/>
        <v>-0.44741608370169395</v>
      </c>
      <c r="L81" s="56">
        <f t="shared" si="12"/>
        <v>-0.454659250916288</v>
      </c>
      <c r="M81" s="56">
        <f t="shared" si="12"/>
        <v>-0.45580045148500092</v>
      </c>
      <c r="N81" s="56">
        <f t="shared" si="12"/>
        <v>-0.45142844637388685</v>
      </c>
      <c r="O81" s="56">
        <f t="shared" si="12"/>
        <v>-0.44209292079961121</v>
      </c>
      <c r="P81" s="56">
        <f t="shared" si="12"/>
        <v>-0.42830666456992056</v>
      </c>
      <c r="Q81" s="56">
        <f t="shared" si="12"/>
        <v>-0.4105476425175888</v>
      </c>
      <c r="R81" s="56">
        <f t="shared" si="12"/>
        <v>-0.38926096020887857</v>
      </c>
      <c r="S81" s="56">
        <f t="shared" si="12"/>
        <v>-0.36486072987467838</v>
      </c>
      <c r="T81" s="56">
        <f t="shared" si="12"/>
        <v>-0.33793814814996953</v>
      </c>
      <c r="U81" s="56">
        <f t="shared" si="12"/>
        <v>-0.30858681020814238</v>
      </c>
      <c r="V81" s="56">
        <f t="shared" si="12"/>
        <v>-0.27714593636285723</v>
      </c>
      <c r="W81" s="56">
        <f t="shared" si="12"/>
        <v>-0.24392970660730981</v>
      </c>
      <c r="X81" s="56">
        <f t="shared" si="12"/>
        <v>-0.20922873111173965</v>
      </c>
      <c r="Y81" s="56">
        <f t="shared" si="12"/>
        <v>-0.17331144432673415</v>
      </c>
      <c r="Z81" s="56">
        <f t="shared" si="12"/>
        <v>-0.13651122673012642</v>
      </c>
      <c r="AA81" s="56">
        <f t="shared" si="12"/>
        <v>-9.8961298949003088E-2</v>
      </c>
      <c r="AB81" s="56">
        <f t="shared" si="12"/>
        <v>-6.0871730728049023E-2</v>
      </c>
      <c r="AC81" s="56">
        <f t="shared" si="12"/>
        <v>-2.2435275476802789E-2</v>
      </c>
      <c r="AD81" s="56">
        <f t="shared" si="12"/>
        <v>1.6171564684955869E-2</v>
      </c>
      <c r="AE81" s="56">
        <f t="shared" si="12"/>
        <v>5.4787530647148239E-2</v>
      </c>
      <c r="AF81" s="56">
        <f t="shared" si="12"/>
        <v>9.3265652020030565E-2</v>
      </c>
      <c r="AG81" s="56">
        <f t="shared" si="12"/>
        <v>0.13147234418881062</v>
      </c>
      <c r="AH81" s="56">
        <f t="shared" si="12"/>
        <v>0.16928655418781235</v>
      </c>
      <c r="AI81" s="56">
        <f t="shared" si="12"/>
        <v>0.2126175779250952</v>
      </c>
      <c r="AJ81" s="56">
        <f t="shared" si="12"/>
        <v>0.25483052667360628</v>
      </c>
      <c r="AK81" s="56">
        <f t="shared" si="12"/>
        <v>0.29588325744271837</v>
      </c>
      <c r="AL81" s="56">
        <f t="shared" si="12"/>
        <v>0.33573908449122791</v>
      </c>
      <c r="AM81" s="56">
        <f t="shared" si="12"/>
        <v>0.37436643736092556</v>
      </c>
      <c r="AN81" s="56">
        <f t="shared" si="12"/>
        <v>0.41275115819473812</v>
      </c>
      <c r="AO81" s="56">
        <f t="shared" si="12"/>
        <v>0.45087152469539082</v>
      </c>
      <c r="AP81" s="56">
        <f t="shared" si="12"/>
        <v>0.48871037299167891</v>
      </c>
      <c r="AQ81" s="56">
        <f t="shared" si="12"/>
        <v>0.52625176331093682</v>
      </c>
      <c r="AR81" s="56">
        <f t="shared" si="12"/>
        <v>0.56348092323306265</v>
      </c>
      <c r="AS81" s="56">
        <f t="shared" si="12"/>
        <v>0.60038693616308181</v>
      </c>
      <c r="AT81" s="56">
        <f t="shared" si="12"/>
        <v>0.63695171722994748</v>
      </c>
      <c r="AU81" s="56">
        <f t="shared" si="12"/>
        <v>0.67316642080155664</v>
      </c>
      <c r="AV81" s="56">
        <f t="shared" si="12"/>
        <v>0.70902042050996383</v>
      </c>
      <c r="AW81" s="56">
        <f t="shared" si="12"/>
        <v>0.74450156890561348</v>
      </c>
      <c r="AX81" s="56">
        <f t="shared" si="12"/>
        <v>0.77362351123063211</v>
      </c>
      <c r="AY81" s="56">
        <f t="shared" si="12"/>
        <v>0.80450914078176183</v>
      </c>
      <c r="AZ81" s="56">
        <f t="shared" si="12"/>
        <v>0.83669427587565948</v>
      </c>
      <c r="BA81" s="56">
        <f t="shared" si="12"/>
        <v>0.86702726984091283</v>
      </c>
      <c r="BB81" s="56">
        <f t="shared" si="12"/>
        <v>0.89560713371786504</v>
      </c>
      <c r="BC81" s="56">
        <f t="shared" si="12"/>
        <v>0.92252814555562546</v>
      </c>
      <c r="BD81" s="56">
        <f t="shared" si="12"/>
        <v>0.94788005775465711</v>
      </c>
    </row>
    <row r="82" spans="1:56" x14ac:dyDescent="0.3">
      <c r="A82" s="74"/>
      <c r="B82" s="14"/>
    </row>
    <row r="83" spans="1:56" x14ac:dyDescent="0.3">
      <c r="A83" s="74"/>
    </row>
    <row r="84" spans="1:56" x14ac:dyDescent="0.3">
      <c r="A84" s="116"/>
      <c r="B84" s="123" t="s">
        <v>214</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318</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204" t="s">
        <v>297</v>
      </c>
      <c r="B86" s="4" t="s">
        <v>209</v>
      </c>
      <c r="D86" s="4" t="s">
        <v>86</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04"/>
      <c r="B87" s="4" t="s">
        <v>210</v>
      </c>
      <c r="D87" s="4" t="s">
        <v>88</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4"/>
      <c r="B88" s="4" t="s">
        <v>211</v>
      </c>
      <c r="D88" s="4" t="s">
        <v>206</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04"/>
      <c r="B89" s="4" t="s">
        <v>212</v>
      </c>
      <c r="D89" s="4" t="s">
        <v>87</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45" x14ac:dyDescent="0.3">
      <c r="A90" s="204"/>
      <c r="B90" s="163" t="s">
        <v>328</v>
      </c>
      <c r="C90" s="164" t="s">
        <v>427</v>
      </c>
      <c r="D90" s="163" t="s">
        <v>88</v>
      </c>
      <c r="E90" s="165"/>
      <c r="F90" s="165">
        <f>'Fixed data'!I12*('Workings 1'!I86/1000)/2</f>
        <v>208.29436771325007</v>
      </c>
      <c r="G90" s="165">
        <f>'Fixed data'!J12*('Workings 1'!$I$86/1000)</f>
        <v>404.22333465600013</v>
      </c>
      <c r="H90" s="165">
        <f>'Fixed data'!K12*('Workings 1'!$I$86/1000)</f>
        <v>391.85793388550013</v>
      </c>
      <c r="I90" s="165">
        <f>'Fixed data'!L12*('Workings 1'!$I$86/1000)</f>
        <v>379.49253311500013</v>
      </c>
      <c r="J90" s="165">
        <f>'Fixed data'!M12*('Workings 1'!$I$86/1000)</f>
        <v>367.12713234450013</v>
      </c>
      <c r="K90" s="165">
        <f>'Fixed data'!N12*('Workings 1'!$I$86/1000)</f>
        <v>354.76173157400012</v>
      </c>
      <c r="L90" s="165">
        <f>'Fixed data'!O12*('Workings 1'!$I$86/1000)</f>
        <v>342.39633080350012</v>
      </c>
      <c r="M90" s="165">
        <f>'Fixed data'!P12*('Workings 1'!$I$86/1000)</f>
        <v>330.03093003300012</v>
      </c>
      <c r="N90" s="165">
        <f>'Fixed data'!Q12*('Workings 1'!$I$86/1000)</f>
        <v>317.66552926250017</v>
      </c>
      <c r="O90" s="165">
        <f>'Fixed data'!R12*('Workings 1'!$I$86/1000)</f>
        <v>305.30012849200017</v>
      </c>
      <c r="P90" s="165">
        <f>'Fixed data'!S12*('Workings 1'!$I$86/1000)</f>
        <v>292.93472772150017</v>
      </c>
      <c r="Q90" s="165">
        <f>'Fixed data'!T12*('Workings 1'!$I$86/1000)</f>
        <v>280.56932695100016</v>
      </c>
      <c r="R90" s="165">
        <f>'Fixed data'!U12*('Workings 1'!$I$86/1000)</f>
        <v>268.20392618050016</v>
      </c>
      <c r="S90" s="165">
        <f>'Fixed data'!V12*('Workings 1'!$I$86/1000)</f>
        <v>255.83852541000016</v>
      </c>
      <c r="T90" s="165">
        <f>'Fixed data'!W12*('Workings 1'!$I$86/1000)</f>
        <v>243.47312463950016</v>
      </c>
      <c r="U90" s="165">
        <f>'Fixed data'!X12*('Workings 1'!$I$86/1000)</f>
        <v>231.10772386900018</v>
      </c>
      <c r="V90" s="165">
        <f>'Fixed data'!Y12*('Workings 1'!$I$86/1000)</f>
        <v>218.74232309850018</v>
      </c>
      <c r="W90" s="165">
        <f>'Fixed data'!Z12*('Workings 1'!$I$86/1000)</f>
        <v>206.37692232800021</v>
      </c>
      <c r="X90" s="165">
        <f>'Fixed data'!AA12*('Workings 1'!$I$86/1000)</f>
        <v>194.0115215575002</v>
      </c>
      <c r="Y90" s="165">
        <f>'Fixed data'!AB12*('Workings 1'!$I$86/1000)</f>
        <v>181.6461207870002</v>
      </c>
      <c r="Z90" s="165">
        <f>'Fixed data'!AC12*('Workings 1'!$I$86/1000)</f>
        <v>169.28072001650023</v>
      </c>
      <c r="AA90" s="165">
        <f>'Fixed data'!AD12*('Workings 1'!$I$86/1000)</f>
        <v>156.91531924600022</v>
      </c>
      <c r="AB90" s="165">
        <f>'Fixed data'!AE12*('Workings 1'!$I$86/1000)</f>
        <v>144.54991847550022</v>
      </c>
      <c r="AC90" s="165">
        <f>'Fixed data'!AF12*('Workings 1'!$I$86/1000)</f>
        <v>132.18451770500022</v>
      </c>
      <c r="AD90" s="165">
        <f>'Fixed data'!AG12*('Workings 1'!$I$86/1000)</f>
        <v>119.81911693450023</v>
      </c>
      <c r="AE90" s="165">
        <f>'Fixed data'!AH12*('Workings 1'!$I$86/1000)</f>
        <v>107.45371616400024</v>
      </c>
      <c r="AF90" s="165">
        <f>'Fixed data'!AI12*('Workings 1'!$I$86/1000)</f>
        <v>95.088315393500224</v>
      </c>
      <c r="AG90" s="165">
        <f>'Fixed data'!AJ12*('Workings 1'!$I$86/1000)</f>
        <v>82.722914623000221</v>
      </c>
      <c r="AH90" s="165">
        <f>'Fixed data'!AK12*('Workings 1'!$I$86/1000)</f>
        <v>70.357513852500219</v>
      </c>
      <c r="AI90" s="165">
        <f>'Fixed data'!AL12*('Workings 1'!$I$86/1000)</f>
        <v>57.992113082000202</v>
      </c>
      <c r="AJ90" s="165">
        <f>'Fixed data'!AM12*('Workings 1'!$I$86/1000)</f>
        <v>45.626712311500206</v>
      </c>
      <c r="AK90" s="165">
        <f>'Fixed data'!AN12*('Workings 1'!$I$86/1000)</f>
        <v>33.261311541000204</v>
      </c>
      <c r="AL90" s="165">
        <f>'Fixed data'!AO12*('Workings 1'!$I$86/1000)</f>
        <v>20.895910770500208</v>
      </c>
      <c r="AM90" s="165">
        <f>'Fixed data'!AP12*('Workings 1'!$I$86/1000)</f>
        <v>8.5305100000000014</v>
      </c>
      <c r="AN90" s="165">
        <f>'Fixed data'!AQ12*('Workings 1'!$I$86/1000)</f>
        <v>8.5305100000000014</v>
      </c>
      <c r="AO90" s="165">
        <f>'Fixed data'!AR12*('Workings 1'!$I$86/1000)</f>
        <v>8.5305100000000014</v>
      </c>
      <c r="AP90" s="165">
        <f>'Fixed data'!AS12*('Workings 1'!$I$86/1000)</f>
        <v>8.5305100000000014</v>
      </c>
      <c r="AQ90" s="165">
        <f>'Fixed data'!AT12*('Workings 1'!$I$86/1000)</f>
        <v>8.5305100000000014</v>
      </c>
      <c r="AR90" s="165">
        <f>'Fixed data'!AU12*('Workings 1'!$I$86/1000)</f>
        <v>8.5305100000000014</v>
      </c>
      <c r="AS90" s="165">
        <f>'Fixed data'!AV12*('Workings 1'!$I$86/1000)</f>
        <v>8.5305100000000014</v>
      </c>
      <c r="AT90" s="165">
        <f>'Fixed data'!AW12*('Workings 1'!$I$86/1000)</f>
        <v>8.5305100000000014</v>
      </c>
      <c r="AU90" s="165">
        <f>'Fixed data'!AX12*('Workings 1'!$I$86/1000)</f>
        <v>8.5305100000000014</v>
      </c>
      <c r="AV90" s="165">
        <f>'Fixed data'!AY12*('Workings 1'!$I$86/1000)</f>
        <v>8.5305100000000014</v>
      </c>
      <c r="AW90" s="165">
        <f>'Fixed data'!AZ12*('Workings 1'!$I$86/1000)</f>
        <v>8.5305100000000014</v>
      </c>
      <c r="AX90" s="165"/>
      <c r="AY90" s="165"/>
      <c r="AZ90" s="165"/>
      <c r="BA90" s="165"/>
      <c r="BB90" s="165"/>
      <c r="BC90" s="165"/>
      <c r="BD90" s="165"/>
    </row>
    <row r="91" spans="1:56" ht="16.5" x14ac:dyDescent="0.3">
      <c r="A91" s="204"/>
      <c r="B91" s="4" t="s">
        <v>329</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4"/>
      <c r="B92" s="4" t="s">
        <v>330</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4"/>
      <c r="B93" s="4" t="s">
        <v>213</v>
      </c>
      <c r="D93" s="4" t="s">
        <v>89</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331</v>
      </c>
    </row>
    <row r="97" spans="1:3" x14ac:dyDescent="0.3">
      <c r="B97" s="69" t="s">
        <v>152</v>
      </c>
    </row>
    <row r="98" spans="1:3" x14ac:dyDescent="0.3">
      <c r="B98" s="4" t="s">
        <v>315</v>
      </c>
    </row>
    <row r="99" spans="1:3" x14ac:dyDescent="0.3">
      <c r="B99" s="4" t="s">
        <v>333</v>
      </c>
    </row>
    <row r="100" spans="1:3" ht="16.5" x14ac:dyDescent="0.3">
      <c r="A100" s="85">
        <v>2</v>
      </c>
      <c r="B100" s="69" t="s">
        <v>151</v>
      </c>
    </row>
    <row r="105" spans="1:3" x14ac:dyDescent="0.3">
      <c r="C105" s="36"/>
    </row>
    <row r="170" spans="2:2" x14ac:dyDescent="0.3">
      <c r="B170" s="4" t="s">
        <v>195</v>
      </c>
    </row>
    <row r="171" spans="2:2" x14ac:dyDescent="0.3">
      <c r="B171" s="4" t="s">
        <v>194</v>
      </c>
    </row>
    <row r="172" spans="2:2" x14ac:dyDescent="0.3">
      <c r="B172" s="4" t="s">
        <v>316</v>
      </c>
    </row>
    <row r="173" spans="2:2" x14ac:dyDescent="0.3">
      <c r="B173" s="4" t="s">
        <v>155</v>
      </c>
    </row>
    <row r="174" spans="2:2" x14ac:dyDescent="0.3">
      <c r="B174" s="4" t="s">
        <v>156</v>
      </c>
    </row>
    <row r="175" spans="2:2" x14ac:dyDescent="0.3">
      <c r="B175" s="4" t="s">
        <v>157</v>
      </c>
    </row>
    <row r="176" spans="2:2" x14ac:dyDescent="0.3">
      <c r="B176" s="4" t="s">
        <v>158</v>
      </c>
    </row>
    <row r="177" spans="2:2" x14ac:dyDescent="0.3">
      <c r="B177" s="4" t="s">
        <v>159</v>
      </c>
    </row>
    <row r="178" spans="2:2" x14ac:dyDescent="0.3">
      <c r="B178" s="4" t="s">
        <v>160</v>
      </c>
    </row>
    <row r="179" spans="2:2" x14ac:dyDescent="0.3">
      <c r="B179" s="4" t="s">
        <v>161</v>
      </c>
    </row>
    <row r="180" spans="2:2" x14ac:dyDescent="0.3">
      <c r="B180" s="4" t="s">
        <v>162</v>
      </c>
    </row>
    <row r="181" spans="2:2" x14ac:dyDescent="0.3">
      <c r="B181" s="4" t="s">
        <v>163</v>
      </c>
    </row>
    <row r="182" spans="2:2" x14ac:dyDescent="0.3">
      <c r="B182" s="4" t="s">
        <v>196</v>
      </c>
    </row>
    <row r="183" spans="2:2" x14ac:dyDescent="0.3">
      <c r="B183" s="4" t="s">
        <v>164</v>
      </c>
    </row>
    <row r="184" spans="2:2" x14ac:dyDescent="0.3">
      <c r="B184" s="4" t="s">
        <v>165</v>
      </c>
    </row>
    <row r="185" spans="2:2" x14ac:dyDescent="0.3">
      <c r="B185" s="4" t="s">
        <v>166</v>
      </c>
    </row>
    <row r="186" spans="2:2" x14ac:dyDescent="0.3">
      <c r="B186" s="4" t="s">
        <v>167</v>
      </c>
    </row>
    <row r="187" spans="2:2" x14ac:dyDescent="0.3">
      <c r="B187" s="4" t="s">
        <v>168</v>
      </c>
    </row>
    <row r="188" spans="2:2" x14ac:dyDescent="0.3">
      <c r="B188" s="4" t="s">
        <v>169</v>
      </c>
    </row>
    <row r="189" spans="2:2" x14ac:dyDescent="0.3">
      <c r="B189" s="4" t="s">
        <v>170</v>
      </c>
    </row>
    <row r="190" spans="2:2" x14ac:dyDescent="0.3">
      <c r="B190" s="4" t="s">
        <v>171</v>
      </c>
    </row>
    <row r="191" spans="2:2" x14ac:dyDescent="0.3">
      <c r="B191" s="4" t="s">
        <v>172</v>
      </c>
    </row>
    <row r="192" spans="2:2" x14ac:dyDescent="0.3">
      <c r="B192" s="4" t="s">
        <v>197</v>
      </c>
    </row>
    <row r="193" spans="2:2" x14ac:dyDescent="0.3">
      <c r="B193" s="4" t="s">
        <v>198</v>
      </c>
    </row>
    <row r="194" spans="2:2" x14ac:dyDescent="0.3">
      <c r="B194" s="4" t="s">
        <v>173</v>
      </c>
    </row>
    <row r="195" spans="2:2" x14ac:dyDescent="0.3">
      <c r="B195" s="4" t="s">
        <v>174</v>
      </c>
    </row>
    <row r="196" spans="2:2" x14ac:dyDescent="0.3">
      <c r="B196" s="4" t="s">
        <v>175</v>
      </c>
    </row>
    <row r="197" spans="2:2" x14ac:dyDescent="0.3">
      <c r="B197" s="4" t="s">
        <v>176</v>
      </c>
    </row>
    <row r="198" spans="2:2" x14ac:dyDescent="0.3">
      <c r="B198" s="4" t="s">
        <v>177</v>
      </c>
    </row>
    <row r="199" spans="2:2" x14ac:dyDescent="0.3">
      <c r="B199" s="4" t="s">
        <v>178</v>
      </c>
    </row>
    <row r="200" spans="2:2" x14ac:dyDescent="0.3">
      <c r="B200" s="4" t="s">
        <v>179</v>
      </c>
    </row>
    <row r="201" spans="2:2" x14ac:dyDescent="0.3">
      <c r="B201" s="4" t="s">
        <v>180</v>
      </c>
    </row>
    <row r="202" spans="2:2" x14ac:dyDescent="0.3">
      <c r="B202" s="4" t="s">
        <v>181</v>
      </c>
    </row>
    <row r="203" spans="2:2" x14ac:dyDescent="0.3">
      <c r="B203" s="4" t="s">
        <v>182</v>
      </c>
    </row>
    <row r="204" spans="2:2" x14ac:dyDescent="0.3">
      <c r="B204" s="4" t="s">
        <v>183</v>
      </c>
    </row>
    <row r="205" spans="2:2" x14ac:dyDescent="0.3">
      <c r="B205" s="4" t="s">
        <v>184</v>
      </c>
    </row>
    <row r="206" spans="2:2" x14ac:dyDescent="0.3">
      <c r="B206" s="4" t="s">
        <v>185</v>
      </c>
    </row>
    <row r="207" spans="2:2" x14ac:dyDescent="0.3">
      <c r="B207" s="4" t="s">
        <v>186</v>
      </c>
    </row>
    <row r="208" spans="2:2" x14ac:dyDescent="0.3">
      <c r="B208" s="4" t="s">
        <v>187</v>
      </c>
    </row>
    <row r="209" spans="2:2" x14ac:dyDescent="0.3">
      <c r="B209" s="4" t="s">
        <v>188</v>
      </c>
    </row>
    <row r="210" spans="2:2" x14ac:dyDescent="0.3">
      <c r="B210" s="4" t="s">
        <v>189</v>
      </c>
    </row>
    <row r="211" spans="2:2" x14ac:dyDescent="0.3">
      <c r="B211" s="4" t="s">
        <v>190</v>
      </c>
    </row>
    <row r="212" spans="2:2" x14ac:dyDescent="0.3">
      <c r="B212" s="4" t="s">
        <v>191</v>
      </c>
    </row>
    <row r="213" spans="2:2" x14ac:dyDescent="0.3">
      <c r="B213" s="4" t="s">
        <v>192</v>
      </c>
    </row>
    <row r="214" spans="2:2" x14ac:dyDescent="0.3">
      <c r="B214" s="4" t="s">
        <v>193</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I86"/>
  <sheetViews>
    <sheetView zoomScale="80" zoomScaleNormal="80" workbookViewId="0">
      <selection activeCell="B4" sqref="B4:I4"/>
    </sheetView>
  </sheetViews>
  <sheetFormatPr defaultRowHeight="15" x14ac:dyDescent="0.25"/>
  <cols>
    <col min="1" max="1" width="3.7109375" customWidth="1"/>
    <col min="2" max="2" width="32" customWidth="1"/>
    <col min="3" max="3" width="28.42578125" customWidth="1"/>
    <col min="4" max="4" width="18.28515625" customWidth="1"/>
    <col min="5" max="5" width="16.140625" customWidth="1"/>
    <col min="6" max="6" width="14" customWidth="1"/>
    <col min="7" max="7" width="18.85546875" customWidth="1"/>
    <col min="8" max="8" width="21.140625" customWidth="1"/>
    <col min="9" max="9" width="19" customWidth="1"/>
  </cols>
  <sheetData>
    <row r="1" spans="2:9" ht="18.75" x14ac:dyDescent="0.3">
      <c r="B1" s="1" t="s">
        <v>300</v>
      </c>
    </row>
    <row r="2" spans="2:9" x14ac:dyDescent="0.25">
      <c r="B2" t="s">
        <v>77</v>
      </c>
    </row>
    <row r="4" spans="2:9" ht="174.75" customHeight="1" x14ac:dyDescent="0.25">
      <c r="B4" s="229" t="s">
        <v>432</v>
      </c>
      <c r="C4" s="229"/>
      <c r="D4" s="229"/>
      <c r="E4" s="229"/>
      <c r="F4" s="229"/>
      <c r="G4" s="229"/>
      <c r="H4" s="229"/>
      <c r="I4" s="229"/>
    </row>
    <row r="6" spans="2:9" ht="18.75" x14ac:dyDescent="0.3">
      <c r="B6" s="1" t="s">
        <v>419</v>
      </c>
    </row>
    <row r="8" spans="2:9" x14ac:dyDescent="0.25">
      <c r="B8" s="213" t="s">
        <v>339</v>
      </c>
      <c r="C8" s="214"/>
      <c r="D8" s="214"/>
      <c r="E8" s="214"/>
      <c r="F8" s="214"/>
      <c r="G8" s="214"/>
      <c r="H8" s="214"/>
      <c r="I8" s="215"/>
    </row>
    <row r="9" spans="2:9" x14ac:dyDescent="0.25">
      <c r="B9" s="216" t="s">
        <v>340</v>
      </c>
      <c r="C9" s="133" t="s">
        <v>224</v>
      </c>
      <c r="D9" s="218" t="s">
        <v>341</v>
      </c>
      <c r="E9" s="219"/>
      <c r="F9" s="219"/>
      <c r="G9" s="219"/>
      <c r="H9" s="219"/>
      <c r="I9" s="220"/>
    </row>
    <row r="10" spans="2:9" ht="30" x14ac:dyDescent="0.25">
      <c r="B10" s="217"/>
      <c r="C10" s="134" t="s">
        <v>342</v>
      </c>
      <c r="D10" s="135" t="s">
        <v>343</v>
      </c>
      <c r="E10" s="135" t="s">
        <v>344</v>
      </c>
      <c r="F10" s="135" t="s">
        <v>345</v>
      </c>
      <c r="G10" s="135" t="s">
        <v>346</v>
      </c>
      <c r="H10" s="135" t="s">
        <v>347</v>
      </c>
      <c r="I10" s="135" t="s">
        <v>348</v>
      </c>
    </row>
    <row r="11" spans="2:9" x14ac:dyDescent="0.25">
      <c r="B11" s="136" t="s">
        <v>349</v>
      </c>
      <c r="C11" s="137"/>
      <c r="D11" s="138"/>
      <c r="E11" s="139"/>
      <c r="F11" s="137"/>
      <c r="G11" s="139"/>
      <c r="H11" s="139"/>
      <c r="I11" s="139"/>
    </row>
    <row r="12" spans="2:9" x14ac:dyDescent="0.25">
      <c r="B12" s="140" t="s">
        <v>350</v>
      </c>
      <c r="C12" s="137"/>
      <c r="D12" s="138"/>
      <c r="E12" s="139"/>
      <c r="F12" s="137"/>
      <c r="G12" s="139"/>
      <c r="H12" s="139"/>
      <c r="I12" s="139"/>
    </row>
    <row r="13" spans="2:9" x14ac:dyDescent="0.25">
      <c r="B13" s="136" t="s">
        <v>351</v>
      </c>
      <c r="C13" s="137"/>
      <c r="D13" s="138"/>
      <c r="E13" s="139"/>
      <c r="F13" s="137"/>
      <c r="G13" s="139"/>
      <c r="H13" s="139"/>
      <c r="I13" s="139"/>
    </row>
    <row r="14" spans="2:9" x14ac:dyDescent="0.25">
      <c r="B14" s="140" t="s">
        <v>352</v>
      </c>
      <c r="C14" s="137">
        <v>50440</v>
      </c>
      <c r="D14" s="138">
        <v>303085.8</v>
      </c>
      <c r="E14" s="139">
        <f>G14-H14</f>
        <v>117516</v>
      </c>
      <c r="F14" s="137">
        <v>13053</v>
      </c>
      <c r="G14" s="139">
        <v>233862</v>
      </c>
      <c r="H14" s="139">
        <v>116346</v>
      </c>
      <c r="I14" s="139">
        <f>G14-H14</f>
        <v>117516</v>
      </c>
    </row>
    <row r="15" spans="2:9" x14ac:dyDescent="0.25">
      <c r="B15" s="136" t="s">
        <v>353</v>
      </c>
      <c r="C15" s="137"/>
      <c r="D15" s="138"/>
      <c r="E15" s="139"/>
      <c r="F15" s="137"/>
      <c r="G15" s="139"/>
      <c r="H15" s="139"/>
      <c r="I15" s="139"/>
    </row>
    <row r="16" spans="2:9" x14ac:dyDescent="0.25">
      <c r="B16" s="140" t="s">
        <v>354</v>
      </c>
      <c r="C16" s="137"/>
      <c r="D16" s="138"/>
      <c r="E16" s="139"/>
      <c r="F16" s="137"/>
      <c r="G16" s="139"/>
      <c r="H16" s="139"/>
      <c r="I16" s="139"/>
    </row>
    <row r="17" spans="2:9" x14ac:dyDescent="0.25">
      <c r="B17" s="136" t="s">
        <v>355</v>
      </c>
      <c r="C17" s="137"/>
      <c r="D17" s="138"/>
      <c r="E17" s="139"/>
      <c r="F17" s="137"/>
      <c r="G17" s="139"/>
      <c r="H17" s="139"/>
      <c r="I17" s="139"/>
    </row>
    <row r="18" spans="2:9" x14ac:dyDescent="0.25">
      <c r="B18" s="140" t="s">
        <v>356</v>
      </c>
      <c r="C18" s="137">
        <v>29480</v>
      </c>
      <c r="D18" s="138">
        <v>205433</v>
      </c>
      <c r="E18" s="139">
        <f>G18-H18</f>
        <v>36519</v>
      </c>
      <c r="F18" s="137">
        <v>4010</v>
      </c>
      <c r="G18" s="139">
        <v>54642</v>
      </c>
      <c r="H18" s="139">
        <v>18123</v>
      </c>
      <c r="I18" s="139">
        <f>G18-H18</f>
        <v>36519</v>
      </c>
    </row>
    <row r="19" spans="2:9" x14ac:dyDescent="0.25">
      <c r="B19" s="136" t="s">
        <v>357</v>
      </c>
      <c r="C19" s="137">
        <v>28960</v>
      </c>
      <c r="D19" s="138">
        <v>66580</v>
      </c>
      <c r="E19" s="139">
        <f>G19-H19</f>
        <v>16980</v>
      </c>
      <c r="F19" s="137">
        <v>1960</v>
      </c>
      <c r="G19" s="139">
        <v>48002</v>
      </c>
      <c r="H19" s="139">
        <v>31022</v>
      </c>
      <c r="I19" s="139">
        <f>G19-H19</f>
        <v>16980</v>
      </c>
    </row>
    <row r="20" spans="2:9" x14ac:dyDescent="0.25">
      <c r="B20" s="140" t="s">
        <v>358</v>
      </c>
      <c r="C20" s="137"/>
      <c r="D20" s="138"/>
      <c r="E20" s="139"/>
      <c r="F20" s="137"/>
      <c r="G20" s="139"/>
      <c r="H20" s="139"/>
      <c r="I20" s="139"/>
    </row>
    <row r="21" spans="2:9" x14ac:dyDescent="0.25">
      <c r="B21" s="140" t="s">
        <v>359</v>
      </c>
      <c r="C21" s="137"/>
      <c r="D21" s="138"/>
      <c r="E21" s="139"/>
      <c r="F21" s="137"/>
      <c r="G21" s="139"/>
      <c r="H21" s="139"/>
      <c r="I21" s="139"/>
    </row>
    <row r="22" spans="2:9" x14ac:dyDescent="0.25">
      <c r="B22" s="140" t="s">
        <v>360</v>
      </c>
      <c r="C22" s="137">
        <v>14680</v>
      </c>
      <c r="D22" s="138">
        <v>128238</v>
      </c>
      <c r="E22" s="139">
        <f>G22-H22</f>
        <v>135665</v>
      </c>
      <c r="F22" s="137">
        <v>14898</v>
      </c>
      <c r="G22" s="139">
        <v>358903</v>
      </c>
      <c r="H22" s="139">
        <v>223238</v>
      </c>
      <c r="I22" s="139">
        <f>G22-H22</f>
        <v>135665</v>
      </c>
    </row>
    <row r="23" spans="2:9" x14ac:dyDescent="0.25">
      <c r="B23" s="140" t="s">
        <v>361</v>
      </c>
      <c r="C23" s="137"/>
      <c r="D23" s="138"/>
      <c r="E23" s="139"/>
      <c r="F23" s="137"/>
      <c r="G23" s="139"/>
      <c r="H23" s="139"/>
      <c r="I23" s="139"/>
    </row>
    <row r="24" spans="2:9" x14ac:dyDescent="0.25">
      <c r="B24" s="136" t="s">
        <v>362</v>
      </c>
      <c r="C24" s="137">
        <v>28920</v>
      </c>
      <c r="D24" s="138">
        <v>23738</v>
      </c>
      <c r="E24" s="139">
        <f t="shared" ref="E24:E28" si="0">G24-H24</f>
        <v>40624</v>
      </c>
      <c r="F24" s="137">
        <v>4461</v>
      </c>
      <c r="G24" s="139">
        <v>80845</v>
      </c>
      <c r="H24" s="139">
        <v>40221</v>
      </c>
      <c r="I24" s="139">
        <f t="shared" ref="I24:I28" si="1">G24-H24</f>
        <v>40624</v>
      </c>
    </row>
    <row r="25" spans="2:9" x14ac:dyDescent="0.25">
      <c r="B25" s="136" t="s">
        <v>363</v>
      </c>
      <c r="C25" s="137">
        <v>47056.159025328634</v>
      </c>
      <c r="D25" s="138">
        <v>325787</v>
      </c>
      <c r="E25" s="139">
        <f t="shared" si="0"/>
        <v>54084</v>
      </c>
      <c r="F25" s="137">
        <v>5939</v>
      </c>
      <c r="G25" s="139">
        <v>97156</v>
      </c>
      <c r="H25" s="139">
        <v>43072</v>
      </c>
      <c r="I25" s="139">
        <f t="shared" si="1"/>
        <v>54084</v>
      </c>
    </row>
    <row r="26" spans="2:9" x14ac:dyDescent="0.25">
      <c r="B26" s="136" t="s">
        <v>364</v>
      </c>
      <c r="C26" s="137">
        <v>7320</v>
      </c>
      <c r="D26" s="138">
        <v>5417</v>
      </c>
      <c r="E26" s="139">
        <f t="shared" si="0"/>
        <v>1436</v>
      </c>
      <c r="F26" s="137">
        <v>183</v>
      </c>
      <c r="G26" s="139">
        <v>8573</v>
      </c>
      <c r="H26" s="139">
        <v>7137</v>
      </c>
      <c r="I26" s="139">
        <f t="shared" si="1"/>
        <v>1436</v>
      </c>
    </row>
    <row r="27" spans="2:9" x14ac:dyDescent="0.25">
      <c r="B27" s="140" t="s">
        <v>365</v>
      </c>
      <c r="C27" s="137">
        <v>30320</v>
      </c>
      <c r="D27" s="138">
        <v>309915</v>
      </c>
      <c r="E27" s="139">
        <f t="shared" si="0"/>
        <v>23212</v>
      </c>
      <c r="F27" s="137">
        <v>2549</v>
      </c>
      <c r="G27" s="139">
        <v>41698</v>
      </c>
      <c r="H27" s="139">
        <v>18486</v>
      </c>
      <c r="I27" s="139">
        <f t="shared" si="1"/>
        <v>23212</v>
      </c>
    </row>
    <row r="28" spans="2:9" x14ac:dyDescent="0.25">
      <c r="B28" s="136" t="s">
        <v>366</v>
      </c>
      <c r="C28" s="137">
        <v>20400</v>
      </c>
      <c r="D28" s="138">
        <v>97200</v>
      </c>
      <c r="E28" s="139">
        <f t="shared" si="0"/>
        <v>16020</v>
      </c>
      <c r="F28" s="137">
        <v>1759</v>
      </c>
      <c r="G28" s="139">
        <v>36000</v>
      </c>
      <c r="H28" s="139">
        <v>19980</v>
      </c>
      <c r="I28" s="139">
        <f t="shared" si="1"/>
        <v>16020</v>
      </c>
    </row>
    <row r="29" spans="2:9" x14ac:dyDescent="0.25">
      <c r="B29" s="136" t="s">
        <v>367</v>
      </c>
      <c r="C29" s="137"/>
      <c r="D29" s="138"/>
      <c r="E29" s="139"/>
      <c r="F29" s="137"/>
      <c r="G29" s="139"/>
      <c r="H29" s="139"/>
      <c r="I29" s="139"/>
    </row>
    <row r="30" spans="2:9" x14ac:dyDescent="0.25">
      <c r="B30" s="141" t="s">
        <v>368</v>
      </c>
      <c r="C30" s="142">
        <f>SUM(C11:C29)</f>
        <v>257576.15902532864</v>
      </c>
      <c r="D30" s="142">
        <f>SUM(D11:D29)</f>
        <v>1465393.8</v>
      </c>
      <c r="E30" s="143">
        <f t="shared" ref="E30:I30" si="2">SUM(E11:E29)</f>
        <v>442056</v>
      </c>
      <c r="F30" s="142">
        <f t="shared" si="2"/>
        <v>48812</v>
      </c>
      <c r="G30" s="143">
        <f t="shared" si="2"/>
        <v>959681</v>
      </c>
      <c r="H30" s="143">
        <f t="shared" si="2"/>
        <v>517625</v>
      </c>
      <c r="I30" s="143">
        <f t="shared" si="2"/>
        <v>442056</v>
      </c>
    </row>
    <row r="31" spans="2:9" x14ac:dyDescent="0.25">
      <c r="B31" s="144"/>
      <c r="C31" s="145"/>
      <c r="D31" s="145"/>
      <c r="E31" s="145"/>
      <c r="F31" s="145"/>
      <c r="G31" s="145"/>
      <c r="H31" s="145"/>
      <c r="I31" s="145"/>
    </row>
    <row r="33" spans="2:9" x14ac:dyDescent="0.25">
      <c r="B33" s="221" t="s">
        <v>369</v>
      </c>
      <c r="C33" s="222"/>
      <c r="D33" s="222"/>
      <c r="E33" s="222"/>
      <c r="F33" s="222"/>
      <c r="G33" s="222"/>
      <c r="H33" s="222"/>
      <c r="I33" s="223"/>
    </row>
    <row r="34" spans="2:9" x14ac:dyDescent="0.25">
      <c r="B34" s="224" t="s">
        <v>340</v>
      </c>
      <c r="C34" s="146" t="s">
        <v>224</v>
      </c>
      <c r="D34" s="226" t="s">
        <v>341</v>
      </c>
      <c r="E34" s="227"/>
      <c r="F34" s="227"/>
      <c r="G34" s="227"/>
      <c r="H34" s="227"/>
      <c r="I34" s="228"/>
    </row>
    <row r="35" spans="2:9" ht="30" x14ac:dyDescent="0.25">
      <c r="B35" s="225"/>
      <c r="C35" s="147" t="s">
        <v>342</v>
      </c>
      <c r="D35" s="148" t="s">
        <v>343</v>
      </c>
      <c r="E35" s="148" t="s">
        <v>344</v>
      </c>
      <c r="F35" s="148" t="s">
        <v>345</v>
      </c>
      <c r="G35" s="148" t="s">
        <v>346</v>
      </c>
      <c r="H35" s="148" t="s">
        <v>347</v>
      </c>
      <c r="I35" s="148" t="s">
        <v>348</v>
      </c>
    </row>
    <row r="36" spans="2:9" x14ac:dyDescent="0.25">
      <c r="B36" s="140" t="s">
        <v>370</v>
      </c>
      <c r="C36" s="137"/>
      <c r="D36" s="138"/>
      <c r="E36" s="139"/>
      <c r="F36" s="137"/>
      <c r="G36" s="139"/>
      <c r="H36" s="139"/>
      <c r="I36" s="139"/>
    </row>
    <row r="37" spans="2:9" x14ac:dyDescent="0.25">
      <c r="B37" s="140" t="s">
        <v>371</v>
      </c>
      <c r="C37" s="137"/>
      <c r="D37" s="138"/>
      <c r="E37" s="139"/>
      <c r="F37" s="137"/>
      <c r="G37" s="139"/>
      <c r="H37" s="139"/>
      <c r="I37" s="139"/>
    </row>
    <row r="38" spans="2:9" x14ac:dyDescent="0.25">
      <c r="B38" s="136" t="s">
        <v>372</v>
      </c>
      <c r="C38" s="137" t="s">
        <v>420</v>
      </c>
      <c r="D38" s="138">
        <v>807</v>
      </c>
      <c r="E38" s="139">
        <f>G38-H38</f>
        <v>2272</v>
      </c>
      <c r="F38" s="137">
        <v>289</v>
      </c>
      <c r="G38" s="139">
        <v>10434</v>
      </c>
      <c r="H38" s="139">
        <v>8162</v>
      </c>
      <c r="I38" s="139">
        <f>G38-H38</f>
        <v>2272</v>
      </c>
    </row>
    <row r="39" spans="2:9" x14ac:dyDescent="0.25">
      <c r="B39" s="136" t="s">
        <v>373</v>
      </c>
      <c r="C39" s="137"/>
      <c r="D39" s="138"/>
      <c r="E39" s="139"/>
      <c r="F39" s="137"/>
      <c r="G39" s="139"/>
      <c r="H39" s="139"/>
      <c r="I39" s="139"/>
    </row>
    <row r="40" spans="2:9" x14ac:dyDescent="0.25">
      <c r="B40" s="136" t="s">
        <v>374</v>
      </c>
      <c r="C40" s="137">
        <v>245600</v>
      </c>
      <c r="D40" s="138">
        <v>324562</v>
      </c>
      <c r="E40" s="139">
        <f t="shared" ref="E40:E42" si="3">G40-H40</f>
        <v>242968</v>
      </c>
      <c r="F40" s="137">
        <v>26682</v>
      </c>
      <c r="G40" s="139">
        <v>870985</v>
      </c>
      <c r="H40" s="139">
        <v>628017</v>
      </c>
      <c r="I40" s="139">
        <f>G40-H40</f>
        <v>242968</v>
      </c>
    </row>
    <row r="41" spans="2:9" x14ac:dyDescent="0.25">
      <c r="B41" s="136" t="s">
        <v>375</v>
      </c>
      <c r="C41" s="137"/>
      <c r="D41" s="138"/>
      <c r="E41" s="139"/>
      <c r="F41" s="137"/>
      <c r="G41" s="139"/>
      <c r="H41" s="139"/>
      <c r="I41" s="139"/>
    </row>
    <row r="42" spans="2:9" x14ac:dyDescent="0.25">
      <c r="B42" s="136" t="s">
        <v>376</v>
      </c>
      <c r="C42" s="137">
        <v>24800</v>
      </c>
      <c r="D42" s="138">
        <v>165222</v>
      </c>
      <c r="E42" s="139">
        <f t="shared" si="3"/>
        <v>58353</v>
      </c>
      <c r="F42" s="137">
        <v>6408</v>
      </c>
      <c r="G42" s="139">
        <v>131130</v>
      </c>
      <c r="H42" s="139">
        <v>72777</v>
      </c>
      <c r="I42" s="139">
        <f>G42-H42</f>
        <v>58353</v>
      </c>
    </row>
    <row r="43" spans="2:9" x14ac:dyDescent="0.25">
      <c r="B43" s="149" t="s">
        <v>377</v>
      </c>
      <c r="C43" s="137"/>
      <c r="D43" s="138"/>
      <c r="E43" s="139"/>
      <c r="F43" s="137"/>
      <c r="G43" s="139"/>
      <c r="H43" s="139"/>
      <c r="I43" s="139"/>
    </row>
    <row r="44" spans="2:9" x14ac:dyDescent="0.25">
      <c r="B44" s="141" t="s">
        <v>368</v>
      </c>
      <c r="C44" s="142">
        <f>SUM(C36:C43)</f>
        <v>270400</v>
      </c>
      <c r="D44" s="142">
        <f>SUM(D36:D43)</f>
        <v>490591</v>
      </c>
      <c r="E44" s="143">
        <f>SUM(E37:E43)</f>
        <v>303593</v>
      </c>
      <c r="F44" s="142">
        <f>SUM(F36:F43)</f>
        <v>33379</v>
      </c>
      <c r="G44" s="143">
        <f>SUM(G36:G43)</f>
        <v>1012549</v>
      </c>
      <c r="H44" s="143">
        <f>SUM(H36:H43)</f>
        <v>708956</v>
      </c>
      <c r="I44" s="143">
        <f>SUM(I36:I43)</f>
        <v>303593</v>
      </c>
    </row>
    <row r="45" spans="2:9" x14ac:dyDescent="0.25">
      <c r="B45" s="144"/>
      <c r="C45" s="145"/>
      <c r="D45" s="145"/>
      <c r="E45" s="145"/>
      <c r="F45" s="145"/>
      <c r="G45" s="145"/>
      <c r="H45" s="145"/>
      <c r="I45" s="145"/>
    </row>
    <row r="47" spans="2:9" x14ac:dyDescent="0.25">
      <c r="B47" s="230" t="s">
        <v>378</v>
      </c>
      <c r="C47" s="231"/>
      <c r="D47" s="231"/>
      <c r="E47" s="231"/>
      <c r="F47" s="231"/>
      <c r="G47" s="231"/>
      <c r="H47" s="231"/>
      <c r="I47" s="232"/>
    </row>
    <row r="48" spans="2:9" x14ac:dyDescent="0.25">
      <c r="B48" s="233" t="s">
        <v>340</v>
      </c>
      <c r="C48" s="150" t="s">
        <v>224</v>
      </c>
      <c r="D48" s="235" t="s">
        <v>341</v>
      </c>
      <c r="E48" s="236"/>
      <c r="F48" s="236"/>
      <c r="G48" s="236"/>
      <c r="H48" s="236"/>
      <c r="I48" s="237"/>
    </row>
    <row r="49" spans="2:9" ht="30" x14ac:dyDescent="0.25">
      <c r="B49" s="234"/>
      <c r="C49" s="151" t="s">
        <v>342</v>
      </c>
      <c r="D49" s="152" t="s">
        <v>343</v>
      </c>
      <c r="E49" s="152" t="s">
        <v>344</v>
      </c>
      <c r="F49" s="152" t="s">
        <v>345</v>
      </c>
      <c r="G49" s="152" t="s">
        <v>346</v>
      </c>
      <c r="H49" s="152" t="s">
        <v>347</v>
      </c>
      <c r="I49" s="152" t="s">
        <v>348</v>
      </c>
    </row>
    <row r="50" spans="2:9" x14ac:dyDescent="0.25">
      <c r="B50" s="140" t="s">
        <v>379</v>
      </c>
      <c r="C50" s="137">
        <v>170360</v>
      </c>
      <c r="D50" s="138">
        <v>53054.784615384619</v>
      </c>
      <c r="E50" s="139">
        <f>G50-H50</f>
        <v>94371</v>
      </c>
      <c r="F50" s="137">
        <v>10409</v>
      </c>
      <c r="G50" s="139">
        <v>278630</v>
      </c>
      <c r="H50" s="139">
        <v>184259</v>
      </c>
      <c r="I50" s="139">
        <f>G50-H50</f>
        <v>94371</v>
      </c>
    </row>
    <row r="51" spans="2:9" x14ac:dyDescent="0.25">
      <c r="B51" s="140" t="s">
        <v>380</v>
      </c>
      <c r="C51" s="137"/>
      <c r="D51" s="138"/>
      <c r="E51" s="139"/>
      <c r="F51" s="137"/>
      <c r="G51" s="139"/>
      <c r="H51" s="139"/>
      <c r="I51" s="139"/>
    </row>
    <row r="52" spans="2:9" x14ac:dyDescent="0.25">
      <c r="B52" s="136" t="s">
        <v>381</v>
      </c>
      <c r="C52" s="137"/>
      <c r="D52" s="138"/>
      <c r="E52" s="139"/>
      <c r="F52" s="137"/>
      <c r="G52" s="139"/>
      <c r="H52" s="139"/>
      <c r="I52" s="139"/>
    </row>
    <row r="53" spans="2:9" x14ac:dyDescent="0.25">
      <c r="B53" s="140" t="s">
        <v>382</v>
      </c>
      <c r="C53" s="137"/>
      <c r="D53" s="138"/>
      <c r="E53" s="139"/>
      <c r="F53" s="137"/>
      <c r="G53" s="139"/>
      <c r="H53" s="139"/>
      <c r="I53" s="139"/>
    </row>
    <row r="54" spans="2:9" x14ac:dyDescent="0.25">
      <c r="B54" s="140" t="s">
        <v>383</v>
      </c>
      <c r="C54" s="137">
        <v>79400</v>
      </c>
      <c r="D54" s="138">
        <v>73428.553846153853</v>
      </c>
      <c r="E54" s="139">
        <f t="shared" ref="E54" si="4">G54-H54</f>
        <v>11589</v>
      </c>
      <c r="F54" s="137">
        <v>1275</v>
      </c>
      <c r="G54" s="139">
        <v>248228</v>
      </c>
      <c r="H54" s="139">
        <v>236639</v>
      </c>
      <c r="I54" s="139">
        <f t="shared" ref="I54" si="5">G54-H54</f>
        <v>11589</v>
      </c>
    </row>
    <row r="55" spans="2:9" x14ac:dyDescent="0.25">
      <c r="B55" s="140" t="s">
        <v>384</v>
      </c>
      <c r="C55" s="137"/>
      <c r="D55" s="138"/>
      <c r="E55" s="139"/>
      <c r="F55" s="137"/>
      <c r="G55" s="139"/>
      <c r="H55" s="139"/>
      <c r="I55" s="139"/>
    </row>
    <row r="56" spans="2:9" x14ac:dyDescent="0.25">
      <c r="B56" s="136" t="s">
        <v>385</v>
      </c>
      <c r="C56" s="137"/>
      <c r="D56" s="138"/>
      <c r="E56" s="139"/>
      <c r="F56" s="137"/>
      <c r="G56" s="139"/>
      <c r="H56" s="139"/>
      <c r="I56" s="139"/>
    </row>
    <row r="57" spans="2:9" x14ac:dyDescent="0.25">
      <c r="B57" s="136" t="s">
        <v>386</v>
      </c>
      <c r="C57" s="137"/>
      <c r="D57" s="138"/>
      <c r="E57" s="139"/>
      <c r="F57" s="137"/>
      <c r="G57" s="139"/>
      <c r="H57" s="139"/>
      <c r="I57" s="139"/>
    </row>
    <row r="58" spans="2:9" x14ac:dyDescent="0.25">
      <c r="B58" s="136" t="s">
        <v>387</v>
      </c>
      <c r="C58" s="137"/>
      <c r="D58" s="138"/>
      <c r="E58" s="139"/>
      <c r="F58" s="137"/>
      <c r="G58" s="139"/>
      <c r="H58" s="139"/>
      <c r="I58" s="139"/>
    </row>
    <row r="59" spans="2:9" x14ac:dyDescent="0.25">
      <c r="B59" s="136" t="s">
        <v>388</v>
      </c>
      <c r="C59" s="137"/>
      <c r="D59" s="138"/>
      <c r="E59" s="139"/>
      <c r="F59" s="137"/>
      <c r="G59" s="139"/>
      <c r="H59" s="139"/>
      <c r="I59" s="139"/>
    </row>
    <row r="60" spans="2:9" x14ac:dyDescent="0.25">
      <c r="B60" s="136" t="s">
        <v>389</v>
      </c>
      <c r="C60" s="137"/>
      <c r="D60" s="138"/>
      <c r="E60" s="139"/>
      <c r="F60" s="137"/>
      <c r="G60" s="139"/>
      <c r="H60" s="139"/>
      <c r="I60" s="139"/>
    </row>
    <row r="61" spans="2:9" x14ac:dyDescent="0.25">
      <c r="B61" s="136" t="s">
        <v>390</v>
      </c>
      <c r="C61" s="137"/>
      <c r="D61" s="138"/>
      <c r="E61" s="139"/>
      <c r="F61" s="137"/>
      <c r="G61" s="139"/>
      <c r="H61" s="139"/>
      <c r="I61" s="139"/>
    </row>
    <row r="62" spans="2:9" x14ac:dyDescent="0.25">
      <c r="B62" s="136" t="s">
        <v>391</v>
      </c>
      <c r="C62" s="137"/>
      <c r="D62" s="138"/>
      <c r="E62" s="139"/>
      <c r="F62" s="137"/>
      <c r="G62" s="139"/>
      <c r="H62" s="139"/>
      <c r="I62" s="139"/>
    </row>
    <row r="63" spans="2:9" x14ac:dyDescent="0.25">
      <c r="B63" s="153" t="s">
        <v>392</v>
      </c>
      <c r="C63" s="137"/>
      <c r="D63" s="138"/>
      <c r="E63" s="139"/>
      <c r="F63" s="137"/>
      <c r="G63" s="139"/>
      <c r="H63" s="139"/>
      <c r="I63" s="139"/>
    </row>
    <row r="64" spans="2:9" x14ac:dyDescent="0.25">
      <c r="B64" s="153" t="s">
        <v>393</v>
      </c>
      <c r="C64" s="137"/>
      <c r="D64" s="138"/>
      <c r="E64" s="139"/>
      <c r="F64" s="137"/>
      <c r="G64" s="139"/>
      <c r="H64" s="139"/>
      <c r="I64" s="139"/>
    </row>
    <row r="65" spans="2:9" x14ac:dyDescent="0.25">
      <c r="B65" s="154" t="s">
        <v>394</v>
      </c>
      <c r="C65" s="137"/>
      <c r="D65" s="138"/>
      <c r="E65" s="139"/>
      <c r="F65" s="137"/>
      <c r="G65" s="139"/>
      <c r="H65" s="139"/>
      <c r="I65" s="139"/>
    </row>
    <row r="66" spans="2:9" x14ac:dyDescent="0.25">
      <c r="B66" s="154" t="s">
        <v>395</v>
      </c>
      <c r="C66" s="137"/>
      <c r="D66" s="138"/>
      <c r="E66" s="139"/>
      <c r="F66" s="137"/>
      <c r="G66" s="139"/>
      <c r="H66" s="139"/>
      <c r="I66" s="139"/>
    </row>
    <row r="67" spans="2:9" x14ac:dyDescent="0.25">
      <c r="B67" s="141" t="s">
        <v>368</v>
      </c>
      <c r="C67" s="142">
        <f>SUM(C50:C66)</f>
        <v>249760</v>
      </c>
      <c r="D67" s="142">
        <f>SUM(D50:D66)</f>
        <v>126483.33846153847</v>
      </c>
      <c r="E67" s="143">
        <f t="shared" ref="E67:I67" si="6">SUM(E50:E66)</f>
        <v>105960</v>
      </c>
      <c r="F67" s="142">
        <f t="shared" si="6"/>
        <v>11684</v>
      </c>
      <c r="G67" s="143">
        <f t="shared" si="6"/>
        <v>526858</v>
      </c>
      <c r="H67" s="143">
        <f t="shared" si="6"/>
        <v>420898</v>
      </c>
      <c r="I67" s="143">
        <f t="shared" si="6"/>
        <v>105960</v>
      </c>
    </row>
    <row r="70" spans="2:9" x14ac:dyDescent="0.25">
      <c r="B70" s="238" t="s">
        <v>396</v>
      </c>
      <c r="C70" s="239"/>
      <c r="D70" s="239"/>
      <c r="E70" s="239"/>
      <c r="F70" s="239"/>
      <c r="G70" s="239"/>
      <c r="H70" s="239"/>
      <c r="I70" s="240"/>
    </row>
    <row r="71" spans="2:9" x14ac:dyDescent="0.25">
      <c r="B71" s="208" t="s">
        <v>340</v>
      </c>
      <c r="C71" s="155" t="s">
        <v>224</v>
      </c>
      <c r="D71" s="210" t="s">
        <v>341</v>
      </c>
      <c r="E71" s="211"/>
      <c r="F71" s="211"/>
      <c r="G71" s="211"/>
      <c r="H71" s="211"/>
      <c r="I71" s="212"/>
    </row>
    <row r="72" spans="2:9" ht="30" x14ac:dyDescent="0.25">
      <c r="B72" s="209"/>
      <c r="C72" s="156" t="s">
        <v>342</v>
      </c>
      <c r="D72" s="157" t="s">
        <v>343</v>
      </c>
      <c r="E72" s="157" t="s">
        <v>344</v>
      </c>
      <c r="F72" s="157" t="s">
        <v>345</v>
      </c>
      <c r="G72" s="157" t="s">
        <v>346</v>
      </c>
      <c r="H72" s="157" t="s">
        <v>347</v>
      </c>
      <c r="I72" s="157" t="s">
        <v>348</v>
      </c>
    </row>
    <row r="73" spans="2:9" x14ac:dyDescent="0.25">
      <c r="B73" s="140" t="s">
        <v>397</v>
      </c>
      <c r="C73" s="137">
        <v>5640</v>
      </c>
      <c r="D73" s="138">
        <v>41580</v>
      </c>
      <c r="E73" s="139">
        <f t="shared" ref="E73" si="7">G73-H73</f>
        <v>1442</v>
      </c>
      <c r="F73" s="137">
        <v>184</v>
      </c>
      <c r="G73" s="139">
        <v>4325</v>
      </c>
      <c r="H73" s="139">
        <v>2883</v>
      </c>
      <c r="I73" s="139">
        <f t="shared" ref="I73" si="8">G73-H73</f>
        <v>1442</v>
      </c>
    </row>
    <row r="74" spans="2:9" x14ac:dyDescent="0.25">
      <c r="B74" s="140" t="s">
        <v>398</v>
      </c>
      <c r="C74" s="137"/>
      <c r="D74" s="138"/>
      <c r="E74" s="139"/>
      <c r="F74" s="137"/>
      <c r="G74" s="139"/>
      <c r="H74" s="139"/>
      <c r="I74" s="139"/>
    </row>
    <row r="75" spans="2:9" x14ac:dyDescent="0.25">
      <c r="B75" s="140" t="s">
        <v>399</v>
      </c>
      <c r="C75" s="137"/>
      <c r="D75" s="138"/>
      <c r="E75" s="139"/>
      <c r="F75" s="137"/>
      <c r="G75" s="139"/>
      <c r="H75" s="139"/>
      <c r="I75" s="139"/>
    </row>
    <row r="76" spans="2:9" x14ac:dyDescent="0.25">
      <c r="B76" s="140" t="s">
        <v>400</v>
      </c>
      <c r="C76" s="137"/>
      <c r="D76" s="138"/>
      <c r="E76" s="139"/>
      <c r="F76" s="137"/>
      <c r="G76" s="139"/>
      <c r="H76" s="139"/>
      <c r="I76" s="139"/>
    </row>
    <row r="77" spans="2:9" x14ac:dyDescent="0.25">
      <c r="B77" s="140" t="s">
        <v>401</v>
      </c>
      <c r="C77" s="137"/>
      <c r="D77" s="138"/>
      <c r="E77" s="139"/>
      <c r="F77" s="137"/>
      <c r="G77" s="139"/>
      <c r="H77" s="139"/>
      <c r="I77" s="139"/>
    </row>
    <row r="78" spans="2:9" x14ac:dyDescent="0.25">
      <c r="B78" s="153" t="s">
        <v>402</v>
      </c>
      <c r="C78" s="137"/>
      <c r="D78" s="138"/>
      <c r="E78" s="139"/>
      <c r="F78" s="137"/>
      <c r="G78" s="139"/>
      <c r="H78" s="139"/>
      <c r="I78" s="139"/>
    </row>
    <row r="79" spans="2:9" x14ac:dyDescent="0.25">
      <c r="B79" s="140" t="s">
        <v>403</v>
      </c>
      <c r="C79" s="137"/>
      <c r="D79" s="138"/>
      <c r="E79" s="139"/>
      <c r="F79" s="137"/>
      <c r="G79" s="139"/>
      <c r="H79" s="139"/>
      <c r="I79" s="139"/>
    </row>
    <row r="80" spans="2:9" x14ac:dyDescent="0.25">
      <c r="B80" s="140" t="s">
        <v>404</v>
      </c>
      <c r="C80" s="137"/>
      <c r="D80" s="138"/>
      <c r="E80" s="139"/>
      <c r="F80" s="137"/>
      <c r="G80" s="139"/>
      <c r="H80" s="139"/>
      <c r="I80" s="139"/>
    </row>
    <row r="81" spans="2:9" x14ac:dyDescent="0.25">
      <c r="B81" s="140" t="s">
        <v>405</v>
      </c>
      <c r="C81" s="137"/>
      <c r="D81" s="138"/>
      <c r="E81" s="139"/>
      <c r="F81" s="137"/>
      <c r="G81" s="139"/>
      <c r="H81" s="139"/>
      <c r="I81" s="139"/>
    </row>
    <row r="82" spans="2:9" x14ac:dyDescent="0.25">
      <c r="B82" s="153" t="s">
        <v>406</v>
      </c>
      <c r="C82" s="137"/>
      <c r="D82" s="138"/>
      <c r="E82" s="139"/>
      <c r="F82" s="137"/>
      <c r="G82" s="139"/>
      <c r="H82" s="139"/>
      <c r="I82" s="139"/>
    </row>
    <row r="83" spans="2:9" x14ac:dyDescent="0.25">
      <c r="B83" s="153" t="s">
        <v>407</v>
      </c>
      <c r="C83" s="137"/>
      <c r="D83" s="138"/>
      <c r="E83" s="139"/>
      <c r="F83" s="137"/>
      <c r="G83" s="139"/>
      <c r="H83" s="139"/>
      <c r="I83" s="139"/>
    </row>
    <row r="84" spans="2:9" x14ac:dyDescent="0.25">
      <c r="B84" s="141" t="s">
        <v>368</v>
      </c>
      <c r="C84" s="142">
        <f>SUM(C73:C83)</f>
        <v>5640</v>
      </c>
      <c r="D84" s="142">
        <f t="shared" ref="D84:I84" si="9">SUM(D73:D83)</f>
        <v>41580</v>
      </c>
      <c r="E84" s="143">
        <f t="shared" si="9"/>
        <v>1442</v>
      </c>
      <c r="F84" s="142">
        <f t="shared" si="9"/>
        <v>184</v>
      </c>
      <c r="G84" s="143">
        <f t="shared" si="9"/>
        <v>4325</v>
      </c>
      <c r="H84" s="143">
        <f t="shared" si="9"/>
        <v>2883</v>
      </c>
      <c r="I84" s="143">
        <f t="shared" si="9"/>
        <v>1442</v>
      </c>
    </row>
    <row r="85" spans="2:9" ht="15.75" thickBot="1" x14ac:dyDescent="0.3">
      <c r="E85" s="166"/>
      <c r="G85" s="166"/>
      <c r="H85" s="166"/>
      <c r="I85" s="166"/>
    </row>
    <row r="86" spans="2:9" ht="15.75" thickBot="1" x14ac:dyDescent="0.3">
      <c r="B86" s="158" t="s">
        <v>408</v>
      </c>
      <c r="C86" s="159">
        <f>C84+C67+C44+C30</f>
        <v>783376.1590253287</v>
      </c>
      <c r="D86" s="159">
        <f t="shared" ref="D86:I86" si="10">D84+D67+D44+D30</f>
        <v>2124048.1384615386</v>
      </c>
      <c r="E86" s="160">
        <f t="shared" si="10"/>
        <v>853051</v>
      </c>
      <c r="F86" s="159">
        <f t="shared" si="10"/>
        <v>94059</v>
      </c>
      <c r="G86" s="160">
        <f t="shared" si="10"/>
        <v>2503413</v>
      </c>
      <c r="H86" s="160">
        <f t="shared" si="10"/>
        <v>1650362</v>
      </c>
      <c r="I86" s="161">
        <f t="shared" si="10"/>
        <v>853051</v>
      </c>
    </row>
  </sheetData>
  <mergeCells count="13">
    <mergeCell ref="B4:I4"/>
    <mergeCell ref="B47:I47"/>
    <mergeCell ref="B48:B49"/>
    <mergeCell ref="D48:I48"/>
    <mergeCell ref="B70:I70"/>
    <mergeCell ref="B71:B72"/>
    <mergeCell ref="D71:I71"/>
    <mergeCell ref="B8:I8"/>
    <mergeCell ref="B9:B10"/>
    <mergeCell ref="D9:I9"/>
    <mergeCell ref="B33:I33"/>
    <mergeCell ref="B34:B35"/>
    <mergeCell ref="D34:I34"/>
  </mergeCells>
  <pageMargins left="0.7" right="0.7" top="0.75" bottom="0.75" header="0.3" footer="0.3"/>
  <pageSetup paperSize="8" scale="76"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4" sqref="B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299</v>
      </c>
      <c r="C1" s="3" t="s">
        <v>410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83</v>
      </c>
      <c r="C3" s="47" t="s">
        <v>95</v>
      </c>
      <c r="D3" s="16"/>
      <c r="E3" s="9" t="s">
        <v>412</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-0.41746490270976422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-0.15752837817167933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0.14699338423563321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0.62569847968859238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81</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05" t="s">
        <v>11</v>
      </c>
      <c r="B13" s="61" t="s">
        <v>193</v>
      </c>
      <c r="C13" s="60"/>
      <c r="D13" s="61" t="s">
        <v>40</v>
      </c>
      <c r="E13" s="132">
        <f>'Option 1'!E13*1.05</f>
        <v>-1.1151252726923078</v>
      </c>
      <c r="F13" s="132">
        <f>'Option 1'!F13*1.05</f>
        <v>-1.1151252726923078</v>
      </c>
      <c r="G13" s="132"/>
      <c r="H13" s="132"/>
      <c r="I13" s="132"/>
      <c r="J13" s="13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06"/>
      <c r="B14" s="61" t="s">
        <v>195</v>
      </c>
      <c r="C14" s="60"/>
      <c r="D14" s="61" t="s">
        <v>40</v>
      </c>
      <c r="E14" s="132"/>
      <c r="F14" s="132"/>
      <c r="G14" s="132"/>
      <c r="H14" s="132"/>
      <c r="I14" s="132"/>
      <c r="J14" s="13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206"/>
      <c r="B15" s="61" t="s">
        <v>195</v>
      </c>
      <c r="C15" s="60"/>
      <c r="D15" s="61" t="s">
        <v>40</v>
      </c>
      <c r="E15" s="132"/>
      <c r="F15" s="132"/>
      <c r="G15" s="132"/>
      <c r="H15" s="132"/>
      <c r="I15" s="132"/>
      <c r="J15" s="13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06"/>
      <c r="B16" s="61" t="s">
        <v>195</v>
      </c>
      <c r="C16" s="60"/>
      <c r="D16" s="61" t="s">
        <v>40</v>
      </c>
      <c r="E16" s="132"/>
      <c r="F16" s="132"/>
      <c r="G16" s="132"/>
      <c r="H16" s="132"/>
      <c r="I16" s="132"/>
      <c r="J16" s="13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06"/>
      <c r="B17" s="61" t="s">
        <v>195</v>
      </c>
      <c r="C17" s="60"/>
      <c r="D17" s="61" t="s">
        <v>40</v>
      </c>
      <c r="E17" s="132"/>
      <c r="F17" s="132"/>
      <c r="G17" s="132"/>
      <c r="H17" s="132"/>
      <c r="I17" s="132"/>
      <c r="J17" s="13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07"/>
      <c r="B18" s="124" t="s">
        <v>194</v>
      </c>
      <c r="C18" s="130"/>
      <c r="D18" s="125" t="s">
        <v>40</v>
      </c>
      <c r="E18" s="59">
        <f>SUM(E13:E17)</f>
        <v>-1.1151252726923078</v>
      </c>
      <c r="F18" s="59">
        <f t="shared" ref="F18:AW18" si="0">SUM(F13:F17)</f>
        <v>-1.1151252726923078</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241" t="s">
        <v>298</v>
      </c>
      <c r="B19" s="61" t="s">
        <v>193</v>
      </c>
      <c r="C19" s="8"/>
      <c r="D19" s="9" t="s">
        <v>40</v>
      </c>
      <c r="E19" s="162">
        <f>'Option 1'!E19</f>
        <v>0.39168807951266432</v>
      </c>
      <c r="F19" s="162">
        <f>'Option 1'!F19</f>
        <v>0.39168807951266432</v>
      </c>
      <c r="G19" s="162"/>
      <c r="H19" s="162"/>
      <c r="I19" s="162"/>
      <c r="J19" s="162"/>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41"/>
      <c r="B20" s="61" t="s">
        <v>192</v>
      </c>
      <c r="C20" s="8"/>
      <c r="D20" s="9" t="s">
        <v>40</v>
      </c>
      <c r="E20" s="162"/>
      <c r="F20" s="162">
        <f>'Option 1'!F20</f>
        <v>4.7029500000000002E-2</v>
      </c>
      <c r="G20" s="162">
        <f>'Option 1'!G20</f>
        <v>9.4059000000000004E-2</v>
      </c>
      <c r="H20" s="162">
        <f>'Option 1'!H20</f>
        <v>9.4059000000000004E-2</v>
      </c>
      <c r="I20" s="162">
        <f>'Option 1'!I20</f>
        <v>9.4059000000000004E-2</v>
      </c>
      <c r="J20" s="162">
        <f>'Option 1'!J20</f>
        <v>9.4059000000000004E-2</v>
      </c>
      <c r="K20" s="162">
        <f>'Option 1'!K20</f>
        <v>9.4059000000000004E-2</v>
      </c>
      <c r="L20" s="162">
        <f>'Option 1'!L20</f>
        <v>9.4059000000000004E-2</v>
      </c>
      <c r="M20" s="162">
        <f>'Option 1'!M20</f>
        <v>9.4059000000000004E-2</v>
      </c>
      <c r="N20" s="162">
        <f>'Option 1'!N20</f>
        <v>9.4059000000000004E-2</v>
      </c>
      <c r="O20" s="162">
        <f>'Option 1'!O20</f>
        <v>9.4059000000000004E-2</v>
      </c>
      <c r="P20" s="162">
        <f>'Option 1'!P20</f>
        <v>9.4059000000000004E-2</v>
      </c>
      <c r="Q20" s="162">
        <f>'Option 1'!Q20</f>
        <v>9.4059000000000004E-2</v>
      </c>
      <c r="R20" s="162">
        <f>'Option 1'!R20</f>
        <v>9.4059000000000004E-2</v>
      </c>
      <c r="S20" s="162">
        <f>'Option 1'!S20</f>
        <v>9.4059000000000004E-2</v>
      </c>
      <c r="T20" s="162">
        <f>'Option 1'!T20</f>
        <v>9.4059000000000004E-2</v>
      </c>
      <c r="U20" s="162">
        <f>'Option 1'!U20</f>
        <v>9.4059000000000004E-2</v>
      </c>
      <c r="V20" s="162">
        <f>'Option 1'!V20</f>
        <v>9.4059000000000004E-2</v>
      </c>
      <c r="W20" s="162">
        <f>'Option 1'!W20</f>
        <v>9.4059000000000004E-2</v>
      </c>
      <c r="X20" s="162">
        <f>'Option 1'!X20</f>
        <v>9.4059000000000004E-2</v>
      </c>
      <c r="Y20" s="162">
        <f>'Option 1'!Y20</f>
        <v>9.4059000000000004E-2</v>
      </c>
      <c r="Z20" s="162">
        <f>'Option 1'!Z20</f>
        <v>9.4059000000000004E-2</v>
      </c>
      <c r="AA20" s="162">
        <f>'Option 1'!AA20</f>
        <v>9.4059000000000004E-2</v>
      </c>
      <c r="AB20" s="162">
        <f>'Option 1'!AB20</f>
        <v>9.4059000000000004E-2</v>
      </c>
      <c r="AC20" s="162">
        <f>'Option 1'!AC20</f>
        <v>9.4059000000000004E-2</v>
      </c>
      <c r="AD20" s="162">
        <f>'Option 1'!AD20</f>
        <v>9.4059000000000004E-2</v>
      </c>
      <c r="AE20" s="162">
        <f>'Option 1'!AE20</f>
        <v>9.4059000000000004E-2</v>
      </c>
      <c r="AF20" s="162">
        <f>'Option 1'!AF20</f>
        <v>9.4059000000000004E-2</v>
      </c>
      <c r="AG20" s="162">
        <f>'Option 1'!AG20</f>
        <v>9.4059000000000004E-2</v>
      </c>
      <c r="AH20" s="162">
        <f>'Option 1'!AH20</f>
        <v>9.4059000000000004E-2</v>
      </c>
      <c r="AI20" s="162">
        <f>'Option 1'!AI20</f>
        <v>9.4059000000000004E-2</v>
      </c>
      <c r="AJ20" s="162">
        <f>'Option 1'!AJ20</f>
        <v>9.4059000000000004E-2</v>
      </c>
      <c r="AK20" s="162">
        <f>'Option 1'!AK20</f>
        <v>9.4059000000000004E-2</v>
      </c>
      <c r="AL20" s="162">
        <f>'Option 1'!AL20</f>
        <v>9.4059000000000004E-2</v>
      </c>
      <c r="AM20" s="162">
        <f>'Option 1'!AM20</f>
        <v>9.4059000000000004E-2</v>
      </c>
      <c r="AN20" s="162">
        <f>'Option 1'!AN20</f>
        <v>9.4059000000000004E-2</v>
      </c>
      <c r="AO20" s="162">
        <f>'Option 1'!AO20</f>
        <v>9.4059000000000004E-2</v>
      </c>
      <c r="AP20" s="162">
        <f>'Option 1'!AP20</f>
        <v>9.4059000000000004E-2</v>
      </c>
      <c r="AQ20" s="162">
        <f>'Option 1'!AQ20</f>
        <v>9.4059000000000004E-2</v>
      </c>
      <c r="AR20" s="162">
        <f>'Option 1'!AR20</f>
        <v>9.4059000000000004E-2</v>
      </c>
      <c r="AS20" s="162">
        <f>'Option 1'!AS20</f>
        <v>9.4059000000000004E-2</v>
      </c>
      <c r="AT20" s="162">
        <f>'Option 1'!AT20</f>
        <v>9.4059000000000004E-2</v>
      </c>
      <c r="AU20" s="162">
        <f>'Option 1'!AU20</f>
        <v>9.4059000000000004E-2</v>
      </c>
      <c r="AV20" s="162">
        <f>'Option 1'!AV20</f>
        <v>9.4059000000000004E-2</v>
      </c>
      <c r="AW20" s="162">
        <f>'Option 1'!AW20</f>
        <v>9.4059000000000004E-2</v>
      </c>
      <c r="AX20" s="33"/>
      <c r="AY20" s="33"/>
      <c r="AZ20" s="33"/>
      <c r="BA20" s="33"/>
      <c r="BB20" s="33"/>
      <c r="BC20" s="33"/>
      <c r="BD20" s="33"/>
    </row>
    <row r="21" spans="1:56" x14ac:dyDescent="0.3">
      <c r="A21" s="241"/>
      <c r="B21" s="61" t="s">
        <v>195</v>
      </c>
      <c r="C21" s="8"/>
      <c r="D21" s="9" t="s">
        <v>40</v>
      </c>
      <c r="E21" s="162"/>
      <c r="F21" s="162"/>
      <c r="G21" s="162"/>
      <c r="H21" s="162"/>
      <c r="I21" s="162"/>
      <c r="J21" s="162"/>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41"/>
      <c r="B22" s="61" t="s">
        <v>195</v>
      </c>
      <c r="C22" s="8"/>
      <c r="D22" s="9" t="s">
        <v>40</v>
      </c>
      <c r="E22" s="162"/>
      <c r="F22" s="162"/>
      <c r="G22" s="162"/>
      <c r="H22" s="162"/>
      <c r="I22" s="162"/>
      <c r="J22" s="162"/>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41"/>
      <c r="B23" s="61" t="s">
        <v>195</v>
      </c>
      <c r="C23" s="8"/>
      <c r="D23" s="9" t="s">
        <v>40</v>
      </c>
      <c r="E23" s="162"/>
      <c r="F23" s="162"/>
      <c r="G23" s="162"/>
      <c r="H23" s="162"/>
      <c r="I23" s="162"/>
      <c r="J23" s="162"/>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41"/>
      <c r="B24" s="61" t="s">
        <v>195</v>
      </c>
      <c r="C24" s="8"/>
      <c r="D24" s="9" t="s">
        <v>40</v>
      </c>
      <c r="E24" s="162"/>
      <c r="F24" s="162"/>
      <c r="G24" s="162"/>
      <c r="H24" s="162"/>
      <c r="I24" s="162"/>
      <c r="J24" s="162"/>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42"/>
      <c r="B25" s="61" t="s">
        <v>317</v>
      </c>
      <c r="C25" s="8"/>
      <c r="D25" s="9" t="s">
        <v>40</v>
      </c>
      <c r="E25" s="67">
        <f>SUM(E19:E24)</f>
        <v>0.39168807951266432</v>
      </c>
      <c r="F25" s="67">
        <f t="shared" ref="F25:BD25" si="1">SUM(F19:F24)</f>
        <v>0.43871757951266432</v>
      </c>
      <c r="G25" s="67">
        <f t="shared" si="1"/>
        <v>9.4059000000000004E-2</v>
      </c>
      <c r="H25" s="67">
        <f t="shared" si="1"/>
        <v>9.4059000000000004E-2</v>
      </c>
      <c r="I25" s="67">
        <f t="shared" si="1"/>
        <v>9.4059000000000004E-2</v>
      </c>
      <c r="J25" s="67">
        <f t="shared" si="1"/>
        <v>9.4059000000000004E-2</v>
      </c>
      <c r="K25" s="67">
        <f t="shared" si="1"/>
        <v>9.4059000000000004E-2</v>
      </c>
      <c r="L25" s="67">
        <f t="shared" si="1"/>
        <v>9.4059000000000004E-2</v>
      </c>
      <c r="M25" s="67">
        <f t="shared" si="1"/>
        <v>9.4059000000000004E-2</v>
      </c>
      <c r="N25" s="67">
        <f t="shared" si="1"/>
        <v>9.4059000000000004E-2</v>
      </c>
      <c r="O25" s="67">
        <f t="shared" si="1"/>
        <v>9.4059000000000004E-2</v>
      </c>
      <c r="P25" s="67">
        <f t="shared" si="1"/>
        <v>9.4059000000000004E-2</v>
      </c>
      <c r="Q25" s="67">
        <f t="shared" si="1"/>
        <v>9.4059000000000004E-2</v>
      </c>
      <c r="R25" s="67">
        <f t="shared" si="1"/>
        <v>9.4059000000000004E-2</v>
      </c>
      <c r="S25" s="67">
        <f t="shared" si="1"/>
        <v>9.4059000000000004E-2</v>
      </c>
      <c r="T25" s="67">
        <f t="shared" si="1"/>
        <v>9.4059000000000004E-2</v>
      </c>
      <c r="U25" s="67">
        <f t="shared" si="1"/>
        <v>9.4059000000000004E-2</v>
      </c>
      <c r="V25" s="67">
        <f t="shared" si="1"/>
        <v>9.4059000000000004E-2</v>
      </c>
      <c r="W25" s="67">
        <f t="shared" si="1"/>
        <v>9.4059000000000004E-2</v>
      </c>
      <c r="X25" s="67">
        <f t="shared" si="1"/>
        <v>9.4059000000000004E-2</v>
      </c>
      <c r="Y25" s="67">
        <f t="shared" si="1"/>
        <v>9.4059000000000004E-2</v>
      </c>
      <c r="Z25" s="67">
        <f t="shared" si="1"/>
        <v>9.4059000000000004E-2</v>
      </c>
      <c r="AA25" s="67">
        <f t="shared" si="1"/>
        <v>9.4059000000000004E-2</v>
      </c>
      <c r="AB25" s="67">
        <f t="shared" si="1"/>
        <v>9.4059000000000004E-2</v>
      </c>
      <c r="AC25" s="67">
        <f t="shared" si="1"/>
        <v>9.4059000000000004E-2</v>
      </c>
      <c r="AD25" s="67">
        <f t="shared" si="1"/>
        <v>9.4059000000000004E-2</v>
      </c>
      <c r="AE25" s="67">
        <f t="shared" si="1"/>
        <v>9.4059000000000004E-2</v>
      </c>
      <c r="AF25" s="67">
        <f t="shared" si="1"/>
        <v>9.4059000000000004E-2</v>
      </c>
      <c r="AG25" s="67">
        <f t="shared" si="1"/>
        <v>9.4059000000000004E-2</v>
      </c>
      <c r="AH25" s="67">
        <f t="shared" si="1"/>
        <v>9.4059000000000004E-2</v>
      </c>
      <c r="AI25" s="67">
        <f t="shared" si="1"/>
        <v>9.4059000000000004E-2</v>
      </c>
      <c r="AJ25" s="67">
        <f t="shared" si="1"/>
        <v>9.4059000000000004E-2</v>
      </c>
      <c r="AK25" s="67">
        <f t="shared" si="1"/>
        <v>9.4059000000000004E-2</v>
      </c>
      <c r="AL25" s="67">
        <f t="shared" si="1"/>
        <v>9.4059000000000004E-2</v>
      </c>
      <c r="AM25" s="67">
        <f t="shared" si="1"/>
        <v>9.4059000000000004E-2</v>
      </c>
      <c r="AN25" s="67">
        <f t="shared" si="1"/>
        <v>9.4059000000000004E-2</v>
      </c>
      <c r="AO25" s="67">
        <f t="shared" si="1"/>
        <v>9.4059000000000004E-2</v>
      </c>
      <c r="AP25" s="67">
        <f t="shared" si="1"/>
        <v>9.4059000000000004E-2</v>
      </c>
      <c r="AQ25" s="67">
        <f t="shared" si="1"/>
        <v>9.4059000000000004E-2</v>
      </c>
      <c r="AR25" s="67">
        <f t="shared" si="1"/>
        <v>9.4059000000000004E-2</v>
      </c>
      <c r="AS25" s="67">
        <f t="shared" si="1"/>
        <v>9.4059000000000004E-2</v>
      </c>
      <c r="AT25" s="67">
        <f t="shared" si="1"/>
        <v>9.4059000000000004E-2</v>
      </c>
      <c r="AU25" s="67">
        <f t="shared" si="1"/>
        <v>9.4059000000000004E-2</v>
      </c>
      <c r="AV25" s="67">
        <f t="shared" si="1"/>
        <v>9.4059000000000004E-2</v>
      </c>
      <c r="AW25" s="67">
        <f t="shared" si="1"/>
        <v>9.4059000000000004E-2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94</v>
      </c>
      <c r="C26" s="58" t="s">
        <v>92</v>
      </c>
      <c r="D26" s="57" t="s">
        <v>40</v>
      </c>
      <c r="E26" s="59">
        <f>E18+E25</f>
        <v>-0.7234371931796435</v>
      </c>
      <c r="F26" s="59">
        <f t="shared" ref="F26:BD26" si="2">F18+F25</f>
        <v>-0.67640769317964344</v>
      </c>
      <c r="G26" s="59">
        <f t="shared" si="2"/>
        <v>9.4059000000000004E-2</v>
      </c>
      <c r="H26" s="59">
        <f t="shared" si="2"/>
        <v>9.4059000000000004E-2</v>
      </c>
      <c r="I26" s="59">
        <f t="shared" si="2"/>
        <v>9.4059000000000004E-2</v>
      </c>
      <c r="J26" s="59">
        <f t="shared" si="2"/>
        <v>9.4059000000000004E-2</v>
      </c>
      <c r="K26" s="59">
        <f t="shared" si="2"/>
        <v>9.4059000000000004E-2</v>
      </c>
      <c r="L26" s="59">
        <f t="shared" si="2"/>
        <v>9.4059000000000004E-2</v>
      </c>
      <c r="M26" s="59">
        <f t="shared" si="2"/>
        <v>9.4059000000000004E-2</v>
      </c>
      <c r="N26" s="59">
        <f t="shared" si="2"/>
        <v>9.4059000000000004E-2</v>
      </c>
      <c r="O26" s="59">
        <f t="shared" si="2"/>
        <v>9.4059000000000004E-2</v>
      </c>
      <c r="P26" s="59">
        <f t="shared" si="2"/>
        <v>9.4059000000000004E-2</v>
      </c>
      <c r="Q26" s="59">
        <f t="shared" si="2"/>
        <v>9.4059000000000004E-2</v>
      </c>
      <c r="R26" s="59">
        <f t="shared" si="2"/>
        <v>9.4059000000000004E-2</v>
      </c>
      <c r="S26" s="59">
        <f t="shared" si="2"/>
        <v>9.4059000000000004E-2</v>
      </c>
      <c r="T26" s="59">
        <f t="shared" si="2"/>
        <v>9.4059000000000004E-2</v>
      </c>
      <c r="U26" s="59">
        <f t="shared" si="2"/>
        <v>9.4059000000000004E-2</v>
      </c>
      <c r="V26" s="59">
        <f t="shared" si="2"/>
        <v>9.4059000000000004E-2</v>
      </c>
      <c r="W26" s="59">
        <f t="shared" si="2"/>
        <v>9.4059000000000004E-2</v>
      </c>
      <c r="X26" s="59">
        <f t="shared" si="2"/>
        <v>9.4059000000000004E-2</v>
      </c>
      <c r="Y26" s="59">
        <f t="shared" si="2"/>
        <v>9.4059000000000004E-2</v>
      </c>
      <c r="Z26" s="59">
        <f t="shared" si="2"/>
        <v>9.4059000000000004E-2</v>
      </c>
      <c r="AA26" s="59">
        <f t="shared" si="2"/>
        <v>9.4059000000000004E-2</v>
      </c>
      <c r="AB26" s="59">
        <f t="shared" si="2"/>
        <v>9.4059000000000004E-2</v>
      </c>
      <c r="AC26" s="59">
        <f t="shared" si="2"/>
        <v>9.4059000000000004E-2</v>
      </c>
      <c r="AD26" s="59">
        <f t="shared" si="2"/>
        <v>9.4059000000000004E-2</v>
      </c>
      <c r="AE26" s="59">
        <f t="shared" si="2"/>
        <v>9.4059000000000004E-2</v>
      </c>
      <c r="AF26" s="59">
        <f t="shared" si="2"/>
        <v>9.4059000000000004E-2</v>
      </c>
      <c r="AG26" s="59">
        <f t="shared" si="2"/>
        <v>9.4059000000000004E-2</v>
      </c>
      <c r="AH26" s="59">
        <f t="shared" si="2"/>
        <v>9.4059000000000004E-2</v>
      </c>
      <c r="AI26" s="59">
        <f t="shared" si="2"/>
        <v>9.4059000000000004E-2</v>
      </c>
      <c r="AJ26" s="59">
        <f t="shared" si="2"/>
        <v>9.4059000000000004E-2</v>
      </c>
      <c r="AK26" s="59">
        <f t="shared" si="2"/>
        <v>9.4059000000000004E-2</v>
      </c>
      <c r="AL26" s="59">
        <f t="shared" si="2"/>
        <v>9.4059000000000004E-2</v>
      </c>
      <c r="AM26" s="59">
        <f t="shared" si="2"/>
        <v>9.4059000000000004E-2</v>
      </c>
      <c r="AN26" s="59">
        <f t="shared" si="2"/>
        <v>9.4059000000000004E-2</v>
      </c>
      <c r="AO26" s="59">
        <f t="shared" si="2"/>
        <v>9.4059000000000004E-2</v>
      </c>
      <c r="AP26" s="59">
        <f t="shared" si="2"/>
        <v>9.4059000000000004E-2</v>
      </c>
      <c r="AQ26" s="59">
        <f t="shared" si="2"/>
        <v>9.4059000000000004E-2</v>
      </c>
      <c r="AR26" s="59">
        <f t="shared" si="2"/>
        <v>9.4059000000000004E-2</v>
      </c>
      <c r="AS26" s="59">
        <f t="shared" si="2"/>
        <v>9.4059000000000004E-2</v>
      </c>
      <c r="AT26" s="59">
        <f t="shared" si="2"/>
        <v>9.4059000000000004E-2</v>
      </c>
      <c r="AU26" s="59">
        <f t="shared" si="2"/>
        <v>9.4059000000000004E-2</v>
      </c>
      <c r="AV26" s="59">
        <f t="shared" si="2"/>
        <v>9.4059000000000004E-2</v>
      </c>
      <c r="AW26" s="59">
        <f t="shared" si="2"/>
        <v>9.4059000000000004E-2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-0.5787497545437148</v>
      </c>
      <c r="F28" s="34">
        <f t="shared" ref="F28:AW28" si="4">F26*F27</f>
        <v>-0.54112615454371482</v>
      </c>
      <c r="G28" s="34">
        <f t="shared" si="4"/>
        <v>7.5247200000000014E-2</v>
      </c>
      <c r="H28" s="34">
        <f t="shared" si="4"/>
        <v>7.5247200000000014E-2</v>
      </c>
      <c r="I28" s="34">
        <f t="shared" si="4"/>
        <v>7.5247200000000014E-2</v>
      </c>
      <c r="J28" s="34">
        <f t="shared" si="4"/>
        <v>7.5247200000000014E-2</v>
      </c>
      <c r="K28" s="34">
        <f t="shared" si="4"/>
        <v>7.5247200000000014E-2</v>
      </c>
      <c r="L28" s="34">
        <f t="shared" si="4"/>
        <v>7.5247200000000014E-2</v>
      </c>
      <c r="M28" s="34">
        <f t="shared" si="4"/>
        <v>7.5247200000000014E-2</v>
      </c>
      <c r="N28" s="34">
        <f t="shared" si="4"/>
        <v>7.5247200000000014E-2</v>
      </c>
      <c r="O28" s="34">
        <f t="shared" si="4"/>
        <v>7.5247200000000014E-2</v>
      </c>
      <c r="P28" s="34">
        <f t="shared" si="4"/>
        <v>7.5247200000000014E-2</v>
      </c>
      <c r="Q28" s="34">
        <f t="shared" si="4"/>
        <v>7.5247200000000014E-2</v>
      </c>
      <c r="R28" s="34">
        <f t="shared" si="4"/>
        <v>7.5247200000000014E-2</v>
      </c>
      <c r="S28" s="34">
        <f t="shared" si="4"/>
        <v>7.5247200000000014E-2</v>
      </c>
      <c r="T28" s="34">
        <f t="shared" si="4"/>
        <v>7.5247200000000014E-2</v>
      </c>
      <c r="U28" s="34">
        <f t="shared" si="4"/>
        <v>7.5247200000000014E-2</v>
      </c>
      <c r="V28" s="34">
        <f t="shared" si="4"/>
        <v>7.5247200000000014E-2</v>
      </c>
      <c r="W28" s="34">
        <f t="shared" si="4"/>
        <v>7.5247200000000014E-2</v>
      </c>
      <c r="X28" s="34">
        <f t="shared" si="4"/>
        <v>7.5247200000000014E-2</v>
      </c>
      <c r="Y28" s="34">
        <f t="shared" si="4"/>
        <v>7.5247200000000014E-2</v>
      </c>
      <c r="Z28" s="34">
        <f t="shared" si="4"/>
        <v>7.5247200000000014E-2</v>
      </c>
      <c r="AA28" s="34">
        <f t="shared" si="4"/>
        <v>7.5247200000000014E-2</v>
      </c>
      <c r="AB28" s="34">
        <f t="shared" si="4"/>
        <v>7.5247200000000014E-2</v>
      </c>
      <c r="AC28" s="34">
        <f t="shared" si="4"/>
        <v>7.5247200000000014E-2</v>
      </c>
      <c r="AD28" s="34">
        <f t="shared" si="4"/>
        <v>7.5247200000000014E-2</v>
      </c>
      <c r="AE28" s="34">
        <f t="shared" si="4"/>
        <v>7.5247200000000014E-2</v>
      </c>
      <c r="AF28" s="34">
        <f t="shared" si="4"/>
        <v>7.5247200000000014E-2</v>
      </c>
      <c r="AG28" s="34">
        <f t="shared" si="4"/>
        <v>7.5247200000000014E-2</v>
      </c>
      <c r="AH28" s="34">
        <f t="shared" si="4"/>
        <v>7.5247200000000014E-2</v>
      </c>
      <c r="AI28" s="34">
        <f t="shared" si="4"/>
        <v>7.5247200000000014E-2</v>
      </c>
      <c r="AJ28" s="34">
        <f t="shared" si="4"/>
        <v>7.5247200000000014E-2</v>
      </c>
      <c r="AK28" s="34">
        <f t="shared" si="4"/>
        <v>7.5247200000000014E-2</v>
      </c>
      <c r="AL28" s="34">
        <f t="shared" si="4"/>
        <v>7.5247200000000014E-2</v>
      </c>
      <c r="AM28" s="34">
        <f t="shared" si="4"/>
        <v>7.5247200000000014E-2</v>
      </c>
      <c r="AN28" s="34">
        <f t="shared" si="4"/>
        <v>7.5247200000000014E-2</v>
      </c>
      <c r="AO28" s="34">
        <f t="shared" si="4"/>
        <v>7.5247200000000014E-2</v>
      </c>
      <c r="AP28" s="34">
        <f t="shared" si="4"/>
        <v>7.5247200000000014E-2</v>
      </c>
      <c r="AQ28" s="34">
        <f t="shared" si="4"/>
        <v>7.5247200000000014E-2</v>
      </c>
      <c r="AR28" s="34">
        <f t="shared" si="4"/>
        <v>7.5247200000000014E-2</v>
      </c>
      <c r="AS28" s="34">
        <f t="shared" si="4"/>
        <v>7.5247200000000014E-2</v>
      </c>
      <c r="AT28" s="34">
        <f t="shared" si="4"/>
        <v>7.5247200000000014E-2</v>
      </c>
      <c r="AU28" s="34">
        <f t="shared" si="4"/>
        <v>7.5247200000000014E-2</v>
      </c>
      <c r="AV28" s="34">
        <f t="shared" si="4"/>
        <v>7.5247200000000014E-2</v>
      </c>
      <c r="AW28" s="34">
        <f t="shared" si="4"/>
        <v>7.5247200000000014E-2</v>
      </c>
      <c r="AX28" s="34"/>
      <c r="AY28" s="34"/>
      <c r="AZ28" s="34"/>
      <c r="BA28" s="34"/>
      <c r="BB28" s="34"/>
      <c r="BC28" s="34"/>
      <c r="BD28" s="34"/>
    </row>
    <row r="29" spans="1:56" x14ac:dyDescent="0.3">
      <c r="A29" s="115"/>
      <c r="B29" s="9" t="s">
        <v>91</v>
      </c>
      <c r="C29" s="11" t="s">
        <v>44</v>
      </c>
      <c r="D29" s="9" t="s">
        <v>40</v>
      </c>
      <c r="E29" s="34">
        <f>E26-E28</f>
        <v>-0.1446874386359287</v>
      </c>
      <c r="F29" s="34">
        <f t="shared" ref="F29:AW29" si="5">F26-F28</f>
        <v>-0.13528153863592862</v>
      </c>
      <c r="G29" s="34">
        <f t="shared" si="5"/>
        <v>1.881179999999999E-2</v>
      </c>
      <c r="H29" s="34">
        <f t="shared" si="5"/>
        <v>1.881179999999999E-2</v>
      </c>
      <c r="I29" s="34">
        <f t="shared" si="5"/>
        <v>1.881179999999999E-2</v>
      </c>
      <c r="J29" s="34">
        <f t="shared" si="5"/>
        <v>1.881179999999999E-2</v>
      </c>
      <c r="K29" s="34">
        <f t="shared" si="5"/>
        <v>1.881179999999999E-2</v>
      </c>
      <c r="L29" s="34">
        <f t="shared" si="5"/>
        <v>1.881179999999999E-2</v>
      </c>
      <c r="M29" s="34">
        <f t="shared" si="5"/>
        <v>1.881179999999999E-2</v>
      </c>
      <c r="N29" s="34">
        <f t="shared" si="5"/>
        <v>1.881179999999999E-2</v>
      </c>
      <c r="O29" s="34">
        <f t="shared" si="5"/>
        <v>1.881179999999999E-2</v>
      </c>
      <c r="P29" s="34">
        <f t="shared" si="5"/>
        <v>1.881179999999999E-2</v>
      </c>
      <c r="Q29" s="34">
        <f t="shared" si="5"/>
        <v>1.881179999999999E-2</v>
      </c>
      <c r="R29" s="34">
        <f t="shared" si="5"/>
        <v>1.881179999999999E-2</v>
      </c>
      <c r="S29" s="34">
        <f t="shared" si="5"/>
        <v>1.881179999999999E-2</v>
      </c>
      <c r="T29" s="34">
        <f t="shared" si="5"/>
        <v>1.881179999999999E-2</v>
      </c>
      <c r="U29" s="34">
        <f t="shared" si="5"/>
        <v>1.881179999999999E-2</v>
      </c>
      <c r="V29" s="34">
        <f t="shared" si="5"/>
        <v>1.881179999999999E-2</v>
      </c>
      <c r="W29" s="34">
        <f t="shared" si="5"/>
        <v>1.881179999999999E-2</v>
      </c>
      <c r="X29" s="34">
        <f t="shared" si="5"/>
        <v>1.881179999999999E-2</v>
      </c>
      <c r="Y29" s="34">
        <f t="shared" si="5"/>
        <v>1.881179999999999E-2</v>
      </c>
      <c r="Z29" s="34">
        <f t="shared" si="5"/>
        <v>1.881179999999999E-2</v>
      </c>
      <c r="AA29" s="34">
        <f t="shared" si="5"/>
        <v>1.881179999999999E-2</v>
      </c>
      <c r="AB29" s="34">
        <f t="shared" si="5"/>
        <v>1.881179999999999E-2</v>
      </c>
      <c r="AC29" s="34">
        <f t="shared" si="5"/>
        <v>1.881179999999999E-2</v>
      </c>
      <c r="AD29" s="34">
        <f t="shared" si="5"/>
        <v>1.881179999999999E-2</v>
      </c>
      <c r="AE29" s="34">
        <f t="shared" si="5"/>
        <v>1.881179999999999E-2</v>
      </c>
      <c r="AF29" s="34">
        <f t="shared" si="5"/>
        <v>1.881179999999999E-2</v>
      </c>
      <c r="AG29" s="34">
        <f t="shared" si="5"/>
        <v>1.881179999999999E-2</v>
      </c>
      <c r="AH29" s="34">
        <f t="shared" si="5"/>
        <v>1.881179999999999E-2</v>
      </c>
      <c r="AI29" s="34">
        <f t="shared" si="5"/>
        <v>1.881179999999999E-2</v>
      </c>
      <c r="AJ29" s="34">
        <f t="shared" si="5"/>
        <v>1.881179999999999E-2</v>
      </c>
      <c r="AK29" s="34">
        <f t="shared" si="5"/>
        <v>1.881179999999999E-2</v>
      </c>
      <c r="AL29" s="34">
        <f t="shared" si="5"/>
        <v>1.881179999999999E-2</v>
      </c>
      <c r="AM29" s="34">
        <f t="shared" si="5"/>
        <v>1.881179999999999E-2</v>
      </c>
      <c r="AN29" s="34">
        <f t="shared" si="5"/>
        <v>1.881179999999999E-2</v>
      </c>
      <c r="AO29" s="34">
        <f t="shared" si="5"/>
        <v>1.881179999999999E-2</v>
      </c>
      <c r="AP29" s="34">
        <f t="shared" si="5"/>
        <v>1.881179999999999E-2</v>
      </c>
      <c r="AQ29" s="34">
        <f t="shared" si="5"/>
        <v>1.881179999999999E-2</v>
      </c>
      <c r="AR29" s="34">
        <f t="shared" si="5"/>
        <v>1.881179999999999E-2</v>
      </c>
      <c r="AS29" s="34">
        <f t="shared" si="5"/>
        <v>1.881179999999999E-2</v>
      </c>
      <c r="AT29" s="34">
        <f t="shared" si="5"/>
        <v>1.881179999999999E-2</v>
      </c>
      <c r="AU29" s="34">
        <f t="shared" si="5"/>
        <v>1.881179999999999E-2</v>
      </c>
      <c r="AV29" s="34">
        <f t="shared" si="5"/>
        <v>1.881179999999999E-2</v>
      </c>
      <c r="AW29" s="34">
        <f t="shared" si="5"/>
        <v>1.881179999999999E-2</v>
      </c>
      <c r="AX29" s="34"/>
      <c r="AY29" s="34"/>
      <c r="AZ29" s="34"/>
      <c r="BA29" s="34"/>
      <c r="BB29" s="34"/>
      <c r="BC29" s="34"/>
      <c r="BD29" s="34"/>
    </row>
    <row r="30" spans="1:56" ht="16.5" hidden="1" customHeight="1" outlineLevel="1" x14ac:dyDescent="0.35">
      <c r="A30" s="115"/>
      <c r="B30" s="9" t="s">
        <v>1</v>
      </c>
      <c r="C30" s="11" t="s">
        <v>53</v>
      </c>
      <c r="D30" s="9" t="s">
        <v>40</v>
      </c>
      <c r="F30" s="34">
        <f>$E$28/'Fixed data'!$C$7</f>
        <v>-1.2861105656526995E-2</v>
      </c>
      <c r="G30" s="34">
        <f>$E$28/'Fixed data'!$C$7</f>
        <v>-1.2861105656526995E-2</v>
      </c>
      <c r="H30" s="34">
        <f>$E$28/'Fixed data'!$C$7</f>
        <v>-1.2861105656526995E-2</v>
      </c>
      <c r="I30" s="34">
        <f>$E$28/'Fixed data'!$C$7</f>
        <v>-1.2861105656526995E-2</v>
      </c>
      <c r="J30" s="34">
        <f>$E$28/'Fixed data'!$C$7</f>
        <v>-1.2861105656526995E-2</v>
      </c>
      <c r="K30" s="34">
        <f>$E$28/'Fixed data'!$C$7</f>
        <v>-1.2861105656526995E-2</v>
      </c>
      <c r="L30" s="34">
        <f>$E$28/'Fixed data'!$C$7</f>
        <v>-1.2861105656526995E-2</v>
      </c>
      <c r="M30" s="34">
        <f>$E$28/'Fixed data'!$C$7</f>
        <v>-1.2861105656526995E-2</v>
      </c>
      <c r="N30" s="34">
        <f>$E$28/'Fixed data'!$C$7</f>
        <v>-1.2861105656526995E-2</v>
      </c>
      <c r="O30" s="34">
        <f>$E$28/'Fixed data'!$C$7</f>
        <v>-1.2861105656526995E-2</v>
      </c>
      <c r="P30" s="34">
        <f>$E$28/'Fixed data'!$C$7</f>
        <v>-1.2861105656526995E-2</v>
      </c>
      <c r="Q30" s="34">
        <f>$E$28/'Fixed data'!$C$7</f>
        <v>-1.2861105656526995E-2</v>
      </c>
      <c r="R30" s="34">
        <f>$E$28/'Fixed data'!$C$7</f>
        <v>-1.2861105656526995E-2</v>
      </c>
      <c r="S30" s="34">
        <f>$E$28/'Fixed data'!$C$7</f>
        <v>-1.2861105656526995E-2</v>
      </c>
      <c r="T30" s="34">
        <f>$E$28/'Fixed data'!$C$7</f>
        <v>-1.2861105656526995E-2</v>
      </c>
      <c r="U30" s="34">
        <f>$E$28/'Fixed data'!$C$7</f>
        <v>-1.2861105656526995E-2</v>
      </c>
      <c r="V30" s="34">
        <f>$E$28/'Fixed data'!$C$7</f>
        <v>-1.2861105656526995E-2</v>
      </c>
      <c r="W30" s="34">
        <f>$E$28/'Fixed data'!$C$7</f>
        <v>-1.2861105656526995E-2</v>
      </c>
      <c r="X30" s="34">
        <f>$E$28/'Fixed data'!$C$7</f>
        <v>-1.2861105656526995E-2</v>
      </c>
      <c r="Y30" s="34">
        <f>$E$28/'Fixed data'!$C$7</f>
        <v>-1.2861105656526995E-2</v>
      </c>
      <c r="Z30" s="34">
        <f>$E$28/'Fixed data'!$C$7</f>
        <v>-1.2861105656526995E-2</v>
      </c>
      <c r="AA30" s="34">
        <f>$E$28/'Fixed data'!$C$7</f>
        <v>-1.2861105656526995E-2</v>
      </c>
      <c r="AB30" s="34">
        <f>$E$28/'Fixed data'!$C$7</f>
        <v>-1.2861105656526995E-2</v>
      </c>
      <c r="AC30" s="34">
        <f>$E$28/'Fixed data'!$C$7</f>
        <v>-1.2861105656526995E-2</v>
      </c>
      <c r="AD30" s="34">
        <f>$E$28/'Fixed data'!$C$7</f>
        <v>-1.2861105656526995E-2</v>
      </c>
      <c r="AE30" s="34">
        <f>$E$28/'Fixed data'!$C$7</f>
        <v>-1.2861105656526995E-2</v>
      </c>
      <c r="AF30" s="34">
        <f>$E$28/'Fixed data'!$C$7</f>
        <v>-1.2861105656526995E-2</v>
      </c>
      <c r="AG30" s="34">
        <f>$E$28/'Fixed data'!$C$7</f>
        <v>-1.2861105656526995E-2</v>
      </c>
      <c r="AH30" s="34">
        <f>$E$28/'Fixed data'!$C$7</f>
        <v>-1.2861105656526995E-2</v>
      </c>
      <c r="AI30" s="34">
        <f>$E$28/'Fixed data'!$C$7</f>
        <v>-1.2861105656526995E-2</v>
      </c>
      <c r="AJ30" s="34">
        <f>$E$28/'Fixed data'!$C$7</f>
        <v>-1.2861105656526995E-2</v>
      </c>
      <c r="AK30" s="34">
        <f>$E$28/'Fixed data'!$C$7</f>
        <v>-1.2861105656526995E-2</v>
      </c>
      <c r="AL30" s="34">
        <f>$E$28/'Fixed data'!$C$7</f>
        <v>-1.2861105656526995E-2</v>
      </c>
      <c r="AM30" s="34">
        <f>$E$28/'Fixed data'!$C$7</f>
        <v>-1.2861105656526995E-2</v>
      </c>
      <c r="AN30" s="34">
        <f>$E$28/'Fixed data'!$C$7</f>
        <v>-1.2861105656526995E-2</v>
      </c>
      <c r="AO30" s="34">
        <f>$E$28/'Fixed data'!$C$7</f>
        <v>-1.2861105656526995E-2</v>
      </c>
      <c r="AP30" s="34">
        <f>$E$28/'Fixed data'!$C$7</f>
        <v>-1.2861105656526995E-2</v>
      </c>
      <c r="AQ30" s="34">
        <f>$E$28/'Fixed data'!$C$7</f>
        <v>-1.2861105656526995E-2</v>
      </c>
      <c r="AR30" s="34">
        <f>$E$28/'Fixed data'!$C$7</f>
        <v>-1.2861105656526995E-2</v>
      </c>
      <c r="AS30" s="34">
        <f>$E$28/'Fixed data'!$C$7</f>
        <v>-1.2861105656526995E-2</v>
      </c>
      <c r="AT30" s="34">
        <f>$E$28/'Fixed data'!$C$7</f>
        <v>-1.2861105656526995E-2</v>
      </c>
      <c r="AU30" s="34">
        <f>$E$28/'Fixed data'!$C$7</f>
        <v>-1.2861105656526995E-2</v>
      </c>
      <c r="AV30" s="34">
        <f>$E$28/'Fixed data'!$C$7</f>
        <v>-1.2861105656526995E-2</v>
      </c>
      <c r="AW30" s="34">
        <f>$E$28/'Fixed data'!$C$7</f>
        <v>-1.2861105656526995E-2</v>
      </c>
      <c r="AX30" s="34">
        <f>$E$28/'Fixed data'!$C$7</f>
        <v>-1.2861105656526995E-2</v>
      </c>
      <c r="AY30" s="34"/>
      <c r="AZ30" s="34"/>
      <c r="BA30" s="34"/>
      <c r="BB30" s="34"/>
      <c r="BC30" s="34"/>
      <c r="BD30" s="34"/>
    </row>
    <row r="31" spans="1:56" ht="16.5" hidden="1" customHeight="1" outlineLevel="1" x14ac:dyDescent="0.35">
      <c r="A31" s="115"/>
      <c r="B31" s="9" t="s">
        <v>2</v>
      </c>
      <c r="C31" s="11" t="s">
        <v>54</v>
      </c>
      <c r="D31" s="9" t="s">
        <v>40</v>
      </c>
      <c r="F31" s="34"/>
      <c r="G31" s="34">
        <f>$F$28/'Fixed data'!$C$7</f>
        <v>-1.2025025656526996E-2</v>
      </c>
      <c r="H31" s="34">
        <f>$F$28/'Fixed data'!$C$7</f>
        <v>-1.2025025656526996E-2</v>
      </c>
      <c r="I31" s="34">
        <f>$F$28/'Fixed data'!$C$7</f>
        <v>-1.2025025656526996E-2</v>
      </c>
      <c r="J31" s="34">
        <f>$F$28/'Fixed data'!$C$7</f>
        <v>-1.2025025656526996E-2</v>
      </c>
      <c r="K31" s="34">
        <f>$F$28/'Fixed data'!$C$7</f>
        <v>-1.2025025656526996E-2</v>
      </c>
      <c r="L31" s="34">
        <f>$F$28/'Fixed data'!$C$7</f>
        <v>-1.2025025656526996E-2</v>
      </c>
      <c r="M31" s="34">
        <f>$F$28/'Fixed data'!$C$7</f>
        <v>-1.2025025656526996E-2</v>
      </c>
      <c r="N31" s="34">
        <f>$F$28/'Fixed data'!$C$7</f>
        <v>-1.2025025656526996E-2</v>
      </c>
      <c r="O31" s="34">
        <f>$F$28/'Fixed data'!$C$7</f>
        <v>-1.2025025656526996E-2</v>
      </c>
      <c r="P31" s="34">
        <f>$F$28/'Fixed data'!$C$7</f>
        <v>-1.2025025656526996E-2</v>
      </c>
      <c r="Q31" s="34">
        <f>$F$28/'Fixed data'!$C$7</f>
        <v>-1.2025025656526996E-2</v>
      </c>
      <c r="R31" s="34">
        <f>$F$28/'Fixed data'!$C$7</f>
        <v>-1.2025025656526996E-2</v>
      </c>
      <c r="S31" s="34">
        <f>$F$28/'Fixed data'!$C$7</f>
        <v>-1.2025025656526996E-2</v>
      </c>
      <c r="T31" s="34">
        <f>$F$28/'Fixed data'!$C$7</f>
        <v>-1.2025025656526996E-2</v>
      </c>
      <c r="U31" s="34">
        <f>$F$28/'Fixed data'!$C$7</f>
        <v>-1.2025025656526996E-2</v>
      </c>
      <c r="V31" s="34">
        <f>$F$28/'Fixed data'!$C$7</f>
        <v>-1.2025025656526996E-2</v>
      </c>
      <c r="W31" s="34">
        <f>$F$28/'Fixed data'!$C$7</f>
        <v>-1.2025025656526996E-2</v>
      </c>
      <c r="X31" s="34">
        <f>$F$28/'Fixed data'!$C$7</f>
        <v>-1.2025025656526996E-2</v>
      </c>
      <c r="Y31" s="34">
        <f>$F$28/'Fixed data'!$C$7</f>
        <v>-1.2025025656526996E-2</v>
      </c>
      <c r="Z31" s="34">
        <f>$F$28/'Fixed data'!$C$7</f>
        <v>-1.2025025656526996E-2</v>
      </c>
      <c r="AA31" s="34">
        <f>$F$28/'Fixed data'!$C$7</f>
        <v>-1.2025025656526996E-2</v>
      </c>
      <c r="AB31" s="34">
        <f>$F$28/'Fixed data'!$C$7</f>
        <v>-1.2025025656526996E-2</v>
      </c>
      <c r="AC31" s="34">
        <f>$F$28/'Fixed data'!$C$7</f>
        <v>-1.2025025656526996E-2</v>
      </c>
      <c r="AD31" s="34">
        <f>$F$28/'Fixed data'!$C$7</f>
        <v>-1.2025025656526996E-2</v>
      </c>
      <c r="AE31" s="34">
        <f>$F$28/'Fixed data'!$C$7</f>
        <v>-1.2025025656526996E-2</v>
      </c>
      <c r="AF31" s="34">
        <f>$F$28/'Fixed data'!$C$7</f>
        <v>-1.2025025656526996E-2</v>
      </c>
      <c r="AG31" s="34">
        <f>$F$28/'Fixed data'!$C$7</f>
        <v>-1.2025025656526996E-2</v>
      </c>
      <c r="AH31" s="34">
        <f>$F$28/'Fixed data'!$C$7</f>
        <v>-1.2025025656526996E-2</v>
      </c>
      <c r="AI31" s="34">
        <f>$F$28/'Fixed data'!$C$7</f>
        <v>-1.2025025656526996E-2</v>
      </c>
      <c r="AJ31" s="34">
        <f>$F$28/'Fixed data'!$C$7</f>
        <v>-1.2025025656526996E-2</v>
      </c>
      <c r="AK31" s="34">
        <f>$F$28/'Fixed data'!$C$7</f>
        <v>-1.2025025656526996E-2</v>
      </c>
      <c r="AL31" s="34">
        <f>$F$28/'Fixed data'!$C$7</f>
        <v>-1.2025025656526996E-2</v>
      </c>
      <c r="AM31" s="34">
        <f>$F$28/'Fixed data'!$C$7</f>
        <v>-1.2025025656526996E-2</v>
      </c>
      <c r="AN31" s="34">
        <f>$F$28/'Fixed data'!$C$7</f>
        <v>-1.2025025656526996E-2</v>
      </c>
      <c r="AO31" s="34">
        <f>$F$28/'Fixed data'!$C$7</f>
        <v>-1.2025025656526996E-2</v>
      </c>
      <c r="AP31" s="34">
        <f>$F$28/'Fixed data'!$C$7</f>
        <v>-1.2025025656526996E-2</v>
      </c>
      <c r="AQ31" s="34">
        <f>$F$28/'Fixed data'!$C$7</f>
        <v>-1.2025025656526996E-2</v>
      </c>
      <c r="AR31" s="34">
        <f>$F$28/'Fixed data'!$C$7</f>
        <v>-1.2025025656526996E-2</v>
      </c>
      <c r="AS31" s="34">
        <f>$F$28/'Fixed data'!$C$7</f>
        <v>-1.2025025656526996E-2</v>
      </c>
      <c r="AT31" s="34">
        <f>$F$28/'Fixed data'!$C$7</f>
        <v>-1.2025025656526996E-2</v>
      </c>
      <c r="AU31" s="34">
        <f>$F$28/'Fixed data'!$C$7</f>
        <v>-1.2025025656526996E-2</v>
      </c>
      <c r="AV31" s="34">
        <f>$F$28/'Fixed data'!$C$7</f>
        <v>-1.2025025656526996E-2</v>
      </c>
      <c r="AW31" s="34">
        <f>$F$28/'Fixed data'!$C$7</f>
        <v>-1.2025025656526996E-2</v>
      </c>
      <c r="AX31" s="34">
        <f>$F$28/'Fixed data'!$C$7</f>
        <v>-1.2025025656526996E-2</v>
      </c>
      <c r="AY31" s="34">
        <f>$F$28/'Fixed data'!$C$7</f>
        <v>-1.2025025656526996E-2</v>
      </c>
      <c r="AZ31" s="34"/>
      <c r="BA31" s="34"/>
      <c r="BB31" s="34"/>
      <c r="BC31" s="34"/>
      <c r="BD31" s="34"/>
    </row>
    <row r="32" spans="1:56" ht="16.5" hidden="1" customHeight="1" outlineLevel="1" x14ac:dyDescent="0.35">
      <c r="A32" s="115"/>
      <c r="B32" s="9" t="s">
        <v>3</v>
      </c>
      <c r="C32" s="11" t="s">
        <v>55</v>
      </c>
      <c r="D32" s="9" t="s">
        <v>40</v>
      </c>
      <c r="F32" s="34"/>
      <c r="G32" s="34"/>
      <c r="H32" s="34">
        <f>$G$28/'Fixed data'!$C$7</f>
        <v>1.6721600000000002E-3</v>
      </c>
      <c r="I32" s="34">
        <f>$G$28/'Fixed data'!$C$7</f>
        <v>1.6721600000000002E-3</v>
      </c>
      <c r="J32" s="34">
        <f>$G$28/'Fixed data'!$C$7</f>
        <v>1.6721600000000002E-3</v>
      </c>
      <c r="K32" s="34">
        <f>$G$28/'Fixed data'!$C$7</f>
        <v>1.6721600000000002E-3</v>
      </c>
      <c r="L32" s="34">
        <f>$G$28/'Fixed data'!$C$7</f>
        <v>1.6721600000000002E-3</v>
      </c>
      <c r="M32" s="34">
        <f>$G$28/'Fixed data'!$C$7</f>
        <v>1.6721600000000002E-3</v>
      </c>
      <c r="N32" s="34">
        <f>$G$28/'Fixed data'!$C$7</f>
        <v>1.6721600000000002E-3</v>
      </c>
      <c r="O32" s="34">
        <f>$G$28/'Fixed data'!$C$7</f>
        <v>1.6721600000000002E-3</v>
      </c>
      <c r="P32" s="34">
        <f>$G$28/'Fixed data'!$C$7</f>
        <v>1.6721600000000002E-3</v>
      </c>
      <c r="Q32" s="34">
        <f>$G$28/'Fixed data'!$C$7</f>
        <v>1.6721600000000002E-3</v>
      </c>
      <c r="R32" s="34">
        <f>$G$28/'Fixed data'!$C$7</f>
        <v>1.6721600000000002E-3</v>
      </c>
      <c r="S32" s="34">
        <f>$G$28/'Fixed data'!$C$7</f>
        <v>1.6721600000000002E-3</v>
      </c>
      <c r="T32" s="34">
        <f>$G$28/'Fixed data'!$C$7</f>
        <v>1.6721600000000002E-3</v>
      </c>
      <c r="U32" s="34">
        <f>$G$28/'Fixed data'!$C$7</f>
        <v>1.6721600000000002E-3</v>
      </c>
      <c r="V32" s="34">
        <f>$G$28/'Fixed data'!$C$7</f>
        <v>1.6721600000000002E-3</v>
      </c>
      <c r="W32" s="34">
        <f>$G$28/'Fixed data'!$C$7</f>
        <v>1.6721600000000002E-3</v>
      </c>
      <c r="X32" s="34">
        <f>$G$28/'Fixed data'!$C$7</f>
        <v>1.6721600000000002E-3</v>
      </c>
      <c r="Y32" s="34">
        <f>$G$28/'Fixed data'!$C$7</f>
        <v>1.6721600000000002E-3</v>
      </c>
      <c r="Z32" s="34">
        <f>$G$28/'Fixed data'!$C$7</f>
        <v>1.6721600000000002E-3</v>
      </c>
      <c r="AA32" s="34">
        <f>$G$28/'Fixed data'!$C$7</f>
        <v>1.6721600000000002E-3</v>
      </c>
      <c r="AB32" s="34">
        <f>$G$28/'Fixed data'!$C$7</f>
        <v>1.6721600000000002E-3</v>
      </c>
      <c r="AC32" s="34">
        <f>$G$28/'Fixed data'!$C$7</f>
        <v>1.6721600000000002E-3</v>
      </c>
      <c r="AD32" s="34">
        <f>$G$28/'Fixed data'!$C$7</f>
        <v>1.6721600000000002E-3</v>
      </c>
      <c r="AE32" s="34">
        <f>$G$28/'Fixed data'!$C$7</f>
        <v>1.6721600000000002E-3</v>
      </c>
      <c r="AF32" s="34">
        <f>$G$28/'Fixed data'!$C$7</f>
        <v>1.6721600000000002E-3</v>
      </c>
      <c r="AG32" s="34">
        <f>$G$28/'Fixed data'!$C$7</f>
        <v>1.6721600000000002E-3</v>
      </c>
      <c r="AH32" s="34">
        <f>$G$28/'Fixed data'!$C$7</f>
        <v>1.6721600000000002E-3</v>
      </c>
      <c r="AI32" s="34">
        <f>$G$28/'Fixed data'!$C$7</f>
        <v>1.6721600000000002E-3</v>
      </c>
      <c r="AJ32" s="34">
        <f>$G$28/'Fixed data'!$C$7</f>
        <v>1.6721600000000002E-3</v>
      </c>
      <c r="AK32" s="34">
        <f>$G$28/'Fixed data'!$C$7</f>
        <v>1.6721600000000002E-3</v>
      </c>
      <c r="AL32" s="34">
        <f>$G$28/'Fixed data'!$C$7</f>
        <v>1.6721600000000002E-3</v>
      </c>
      <c r="AM32" s="34">
        <f>$G$28/'Fixed data'!$C$7</f>
        <v>1.6721600000000002E-3</v>
      </c>
      <c r="AN32" s="34">
        <f>$G$28/'Fixed data'!$C$7</f>
        <v>1.6721600000000002E-3</v>
      </c>
      <c r="AO32" s="34">
        <f>$G$28/'Fixed data'!$C$7</f>
        <v>1.6721600000000002E-3</v>
      </c>
      <c r="AP32" s="34">
        <f>$G$28/'Fixed data'!$C$7</f>
        <v>1.6721600000000002E-3</v>
      </c>
      <c r="AQ32" s="34">
        <f>$G$28/'Fixed data'!$C$7</f>
        <v>1.6721600000000002E-3</v>
      </c>
      <c r="AR32" s="34">
        <f>$G$28/'Fixed data'!$C$7</f>
        <v>1.6721600000000002E-3</v>
      </c>
      <c r="AS32" s="34">
        <f>$G$28/'Fixed data'!$C$7</f>
        <v>1.6721600000000002E-3</v>
      </c>
      <c r="AT32" s="34">
        <f>$G$28/'Fixed data'!$C$7</f>
        <v>1.6721600000000002E-3</v>
      </c>
      <c r="AU32" s="34">
        <f>$G$28/'Fixed data'!$C$7</f>
        <v>1.6721600000000002E-3</v>
      </c>
      <c r="AV32" s="34">
        <f>$G$28/'Fixed data'!$C$7</f>
        <v>1.6721600000000002E-3</v>
      </c>
      <c r="AW32" s="34">
        <f>$G$28/'Fixed data'!$C$7</f>
        <v>1.6721600000000002E-3</v>
      </c>
      <c r="AX32" s="34">
        <f>$G$28/'Fixed data'!$C$7</f>
        <v>1.6721600000000002E-3</v>
      </c>
      <c r="AY32" s="34">
        <f>$G$28/'Fixed data'!$C$7</f>
        <v>1.6721600000000002E-3</v>
      </c>
      <c r="AZ32" s="34">
        <f>$G$28/'Fixed data'!$C$7</f>
        <v>1.6721600000000002E-3</v>
      </c>
      <c r="BA32" s="34"/>
      <c r="BB32" s="34"/>
      <c r="BC32" s="34"/>
      <c r="BD32" s="34"/>
    </row>
    <row r="33" spans="1:57" ht="16.5" hidden="1" customHeight="1" outlineLevel="1" x14ac:dyDescent="0.35">
      <c r="A33" s="115"/>
      <c r="B33" s="9" t="s">
        <v>4</v>
      </c>
      <c r="C33" s="11" t="s">
        <v>56</v>
      </c>
      <c r="D33" s="9" t="s">
        <v>40</v>
      </c>
      <c r="F33" s="34"/>
      <c r="G33" s="34"/>
      <c r="H33" s="34"/>
      <c r="I33" s="34">
        <f>$H$28/'Fixed data'!$C$7</f>
        <v>1.6721600000000002E-3</v>
      </c>
      <c r="J33" s="34">
        <f>$H$28/'Fixed data'!$C$7</f>
        <v>1.6721600000000002E-3</v>
      </c>
      <c r="K33" s="34">
        <f>$H$28/'Fixed data'!$C$7</f>
        <v>1.6721600000000002E-3</v>
      </c>
      <c r="L33" s="34">
        <f>$H$28/'Fixed data'!$C$7</f>
        <v>1.6721600000000002E-3</v>
      </c>
      <c r="M33" s="34">
        <f>$H$28/'Fixed data'!$C$7</f>
        <v>1.6721600000000002E-3</v>
      </c>
      <c r="N33" s="34">
        <f>$H$28/'Fixed data'!$C$7</f>
        <v>1.6721600000000002E-3</v>
      </c>
      <c r="O33" s="34">
        <f>$H$28/'Fixed data'!$C$7</f>
        <v>1.6721600000000002E-3</v>
      </c>
      <c r="P33" s="34">
        <f>$H$28/'Fixed data'!$C$7</f>
        <v>1.6721600000000002E-3</v>
      </c>
      <c r="Q33" s="34">
        <f>$H$28/'Fixed data'!$C$7</f>
        <v>1.6721600000000002E-3</v>
      </c>
      <c r="R33" s="34">
        <f>$H$28/'Fixed data'!$C$7</f>
        <v>1.6721600000000002E-3</v>
      </c>
      <c r="S33" s="34">
        <f>$H$28/'Fixed data'!$C$7</f>
        <v>1.6721600000000002E-3</v>
      </c>
      <c r="T33" s="34">
        <f>$H$28/'Fixed data'!$C$7</f>
        <v>1.6721600000000002E-3</v>
      </c>
      <c r="U33" s="34">
        <f>$H$28/'Fixed data'!$C$7</f>
        <v>1.6721600000000002E-3</v>
      </c>
      <c r="V33" s="34">
        <f>$H$28/'Fixed data'!$C$7</f>
        <v>1.6721600000000002E-3</v>
      </c>
      <c r="W33" s="34">
        <f>$H$28/'Fixed data'!$C$7</f>
        <v>1.6721600000000002E-3</v>
      </c>
      <c r="X33" s="34">
        <f>$H$28/'Fixed data'!$C$7</f>
        <v>1.6721600000000002E-3</v>
      </c>
      <c r="Y33" s="34">
        <f>$H$28/'Fixed data'!$C$7</f>
        <v>1.6721600000000002E-3</v>
      </c>
      <c r="Z33" s="34">
        <f>$H$28/'Fixed data'!$C$7</f>
        <v>1.6721600000000002E-3</v>
      </c>
      <c r="AA33" s="34">
        <f>$H$28/'Fixed data'!$C$7</f>
        <v>1.6721600000000002E-3</v>
      </c>
      <c r="AB33" s="34">
        <f>$H$28/'Fixed data'!$C$7</f>
        <v>1.6721600000000002E-3</v>
      </c>
      <c r="AC33" s="34">
        <f>$H$28/'Fixed data'!$C$7</f>
        <v>1.6721600000000002E-3</v>
      </c>
      <c r="AD33" s="34">
        <f>$H$28/'Fixed data'!$C$7</f>
        <v>1.6721600000000002E-3</v>
      </c>
      <c r="AE33" s="34">
        <f>$H$28/'Fixed data'!$C$7</f>
        <v>1.6721600000000002E-3</v>
      </c>
      <c r="AF33" s="34">
        <f>$H$28/'Fixed data'!$C$7</f>
        <v>1.6721600000000002E-3</v>
      </c>
      <c r="AG33" s="34">
        <f>$H$28/'Fixed data'!$C$7</f>
        <v>1.6721600000000002E-3</v>
      </c>
      <c r="AH33" s="34">
        <f>$H$28/'Fixed data'!$C$7</f>
        <v>1.6721600000000002E-3</v>
      </c>
      <c r="AI33" s="34">
        <f>$H$28/'Fixed data'!$C$7</f>
        <v>1.6721600000000002E-3</v>
      </c>
      <c r="AJ33" s="34">
        <f>$H$28/'Fixed data'!$C$7</f>
        <v>1.6721600000000002E-3</v>
      </c>
      <c r="AK33" s="34">
        <f>$H$28/'Fixed data'!$C$7</f>
        <v>1.6721600000000002E-3</v>
      </c>
      <c r="AL33" s="34">
        <f>$H$28/'Fixed data'!$C$7</f>
        <v>1.6721600000000002E-3</v>
      </c>
      <c r="AM33" s="34">
        <f>$H$28/'Fixed data'!$C$7</f>
        <v>1.6721600000000002E-3</v>
      </c>
      <c r="AN33" s="34">
        <f>$H$28/'Fixed data'!$C$7</f>
        <v>1.6721600000000002E-3</v>
      </c>
      <c r="AO33" s="34">
        <f>$H$28/'Fixed data'!$C$7</f>
        <v>1.6721600000000002E-3</v>
      </c>
      <c r="AP33" s="34">
        <f>$H$28/'Fixed data'!$C$7</f>
        <v>1.6721600000000002E-3</v>
      </c>
      <c r="AQ33" s="34">
        <f>$H$28/'Fixed data'!$C$7</f>
        <v>1.6721600000000002E-3</v>
      </c>
      <c r="AR33" s="34">
        <f>$H$28/'Fixed data'!$C$7</f>
        <v>1.6721600000000002E-3</v>
      </c>
      <c r="AS33" s="34">
        <f>$H$28/'Fixed data'!$C$7</f>
        <v>1.6721600000000002E-3</v>
      </c>
      <c r="AT33" s="34">
        <f>$H$28/'Fixed data'!$C$7</f>
        <v>1.6721600000000002E-3</v>
      </c>
      <c r="AU33" s="34">
        <f>$H$28/'Fixed data'!$C$7</f>
        <v>1.6721600000000002E-3</v>
      </c>
      <c r="AV33" s="34">
        <f>$H$28/'Fixed data'!$C$7</f>
        <v>1.6721600000000002E-3</v>
      </c>
      <c r="AW33" s="34">
        <f>$H$28/'Fixed data'!$C$7</f>
        <v>1.6721600000000002E-3</v>
      </c>
      <c r="AX33" s="34">
        <f>$H$28/'Fixed data'!$C$7</f>
        <v>1.6721600000000002E-3</v>
      </c>
      <c r="AY33" s="34">
        <f>$H$28/'Fixed data'!$C$7</f>
        <v>1.6721600000000002E-3</v>
      </c>
      <c r="AZ33" s="34">
        <f>$H$28/'Fixed data'!$C$7</f>
        <v>1.6721600000000002E-3</v>
      </c>
      <c r="BA33" s="34">
        <f>$H$28/'Fixed data'!$C$7</f>
        <v>1.6721600000000002E-3</v>
      </c>
      <c r="BB33" s="34"/>
      <c r="BC33" s="34"/>
      <c r="BD33" s="34"/>
    </row>
    <row r="34" spans="1:57" ht="16.5" hidden="1" customHeight="1" outlineLevel="1" x14ac:dyDescent="0.35">
      <c r="A34" s="115"/>
      <c r="B34" s="9" t="s">
        <v>5</v>
      </c>
      <c r="C34" s="11" t="s">
        <v>57</v>
      </c>
      <c r="D34" s="9" t="s">
        <v>40</v>
      </c>
      <c r="F34" s="34"/>
      <c r="G34" s="34"/>
      <c r="H34" s="34"/>
      <c r="I34" s="34"/>
      <c r="J34" s="34">
        <f>$I$28/'Fixed data'!$C$7</f>
        <v>1.6721600000000002E-3</v>
      </c>
      <c r="K34" s="34">
        <f>$I$28/'Fixed data'!$C$7</f>
        <v>1.6721600000000002E-3</v>
      </c>
      <c r="L34" s="34">
        <f>$I$28/'Fixed data'!$C$7</f>
        <v>1.6721600000000002E-3</v>
      </c>
      <c r="M34" s="34">
        <f>$I$28/'Fixed data'!$C$7</f>
        <v>1.6721600000000002E-3</v>
      </c>
      <c r="N34" s="34">
        <f>$I$28/'Fixed data'!$C$7</f>
        <v>1.6721600000000002E-3</v>
      </c>
      <c r="O34" s="34">
        <f>$I$28/'Fixed data'!$C$7</f>
        <v>1.6721600000000002E-3</v>
      </c>
      <c r="P34" s="34">
        <f>$I$28/'Fixed data'!$C$7</f>
        <v>1.6721600000000002E-3</v>
      </c>
      <c r="Q34" s="34">
        <f>$I$28/'Fixed data'!$C$7</f>
        <v>1.6721600000000002E-3</v>
      </c>
      <c r="R34" s="34">
        <f>$I$28/'Fixed data'!$C$7</f>
        <v>1.6721600000000002E-3</v>
      </c>
      <c r="S34" s="34">
        <f>$I$28/'Fixed data'!$C$7</f>
        <v>1.6721600000000002E-3</v>
      </c>
      <c r="T34" s="34">
        <f>$I$28/'Fixed data'!$C$7</f>
        <v>1.6721600000000002E-3</v>
      </c>
      <c r="U34" s="34">
        <f>$I$28/'Fixed data'!$C$7</f>
        <v>1.6721600000000002E-3</v>
      </c>
      <c r="V34" s="34">
        <f>$I$28/'Fixed data'!$C$7</f>
        <v>1.6721600000000002E-3</v>
      </c>
      <c r="W34" s="34">
        <f>$I$28/'Fixed data'!$C$7</f>
        <v>1.6721600000000002E-3</v>
      </c>
      <c r="X34" s="34">
        <f>$I$28/'Fixed data'!$C$7</f>
        <v>1.6721600000000002E-3</v>
      </c>
      <c r="Y34" s="34">
        <f>$I$28/'Fixed data'!$C$7</f>
        <v>1.6721600000000002E-3</v>
      </c>
      <c r="Z34" s="34">
        <f>$I$28/'Fixed data'!$C$7</f>
        <v>1.6721600000000002E-3</v>
      </c>
      <c r="AA34" s="34">
        <f>$I$28/'Fixed data'!$C$7</f>
        <v>1.6721600000000002E-3</v>
      </c>
      <c r="AB34" s="34">
        <f>$I$28/'Fixed data'!$C$7</f>
        <v>1.6721600000000002E-3</v>
      </c>
      <c r="AC34" s="34">
        <f>$I$28/'Fixed data'!$C$7</f>
        <v>1.6721600000000002E-3</v>
      </c>
      <c r="AD34" s="34">
        <f>$I$28/'Fixed data'!$C$7</f>
        <v>1.6721600000000002E-3</v>
      </c>
      <c r="AE34" s="34">
        <f>$I$28/'Fixed data'!$C$7</f>
        <v>1.6721600000000002E-3</v>
      </c>
      <c r="AF34" s="34">
        <f>$I$28/'Fixed data'!$C$7</f>
        <v>1.6721600000000002E-3</v>
      </c>
      <c r="AG34" s="34">
        <f>$I$28/'Fixed data'!$C$7</f>
        <v>1.6721600000000002E-3</v>
      </c>
      <c r="AH34" s="34">
        <f>$I$28/'Fixed data'!$C$7</f>
        <v>1.6721600000000002E-3</v>
      </c>
      <c r="AI34" s="34">
        <f>$I$28/'Fixed data'!$C$7</f>
        <v>1.6721600000000002E-3</v>
      </c>
      <c r="AJ34" s="34">
        <f>$I$28/'Fixed data'!$C$7</f>
        <v>1.6721600000000002E-3</v>
      </c>
      <c r="AK34" s="34">
        <f>$I$28/'Fixed data'!$C$7</f>
        <v>1.6721600000000002E-3</v>
      </c>
      <c r="AL34" s="34">
        <f>$I$28/'Fixed data'!$C$7</f>
        <v>1.6721600000000002E-3</v>
      </c>
      <c r="AM34" s="34">
        <f>$I$28/'Fixed data'!$C$7</f>
        <v>1.6721600000000002E-3</v>
      </c>
      <c r="AN34" s="34">
        <f>$I$28/'Fixed data'!$C$7</f>
        <v>1.6721600000000002E-3</v>
      </c>
      <c r="AO34" s="34">
        <f>$I$28/'Fixed data'!$C$7</f>
        <v>1.6721600000000002E-3</v>
      </c>
      <c r="AP34" s="34">
        <f>$I$28/'Fixed data'!$C$7</f>
        <v>1.6721600000000002E-3</v>
      </c>
      <c r="AQ34" s="34">
        <f>$I$28/'Fixed data'!$C$7</f>
        <v>1.6721600000000002E-3</v>
      </c>
      <c r="AR34" s="34">
        <f>$I$28/'Fixed data'!$C$7</f>
        <v>1.6721600000000002E-3</v>
      </c>
      <c r="AS34" s="34">
        <f>$I$28/'Fixed data'!$C$7</f>
        <v>1.6721600000000002E-3</v>
      </c>
      <c r="AT34" s="34">
        <f>$I$28/'Fixed data'!$C$7</f>
        <v>1.6721600000000002E-3</v>
      </c>
      <c r="AU34" s="34">
        <f>$I$28/'Fixed data'!$C$7</f>
        <v>1.6721600000000002E-3</v>
      </c>
      <c r="AV34" s="34">
        <f>$I$28/'Fixed data'!$C$7</f>
        <v>1.6721600000000002E-3</v>
      </c>
      <c r="AW34" s="34">
        <f>$I$28/'Fixed data'!$C$7</f>
        <v>1.6721600000000002E-3</v>
      </c>
      <c r="AX34" s="34">
        <f>$I$28/'Fixed data'!$C$7</f>
        <v>1.6721600000000002E-3</v>
      </c>
      <c r="AY34" s="34">
        <f>$I$28/'Fixed data'!$C$7</f>
        <v>1.6721600000000002E-3</v>
      </c>
      <c r="AZ34" s="34">
        <f>$I$28/'Fixed data'!$C$7</f>
        <v>1.6721600000000002E-3</v>
      </c>
      <c r="BA34" s="34">
        <f>$I$28/'Fixed data'!$C$7</f>
        <v>1.6721600000000002E-3</v>
      </c>
      <c r="BB34" s="34">
        <f>$I$28/'Fixed data'!$C$7</f>
        <v>1.6721600000000002E-3</v>
      </c>
      <c r="BC34" s="34"/>
      <c r="BD34" s="34"/>
    </row>
    <row r="35" spans="1:57" ht="16.5" hidden="1" customHeight="1" outlineLevel="1" x14ac:dyDescent="0.35">
      <c r="A35" s="115"/>
      <c r="B35" s="9" t="s">
        <v>6</v>
      </c>
      <c r="C35" s="11" t="s">
        <v>58</v>
      </c>
      <c r="D35" s="9" t="s">
        <v>40</v>
      </c>
      <c r="F35" s="34"/>
      <c r="G35" s="34"/>
      <c r="H35" s="34"/>
      <c r="I35" s="34"/>
      <c r="J35" s="34"/>
      <c r="K35" s="34">
        <f>$J$28/'Fixed data'!$C$7</f>
        <v>1.6721600000000002E-3</v>
      </c>
      <c r="L35" s="34">
        <f>$J$28/'Fixed data'!$C$7</f>
        <v>1.6721600000000002E-3</v>
      </c>
      <c r="M35" s="34">
        <f>$J$28/'Fixed data'!$C$7</f>
        <v>1.6721600000000002E-3</v>
      </c>
      <c r="N35" s="34">
        <f>$J$28/'Fixed data'!$C$7</f>
        <v>1.6721600000000002E-3</v>
      </c>
      <c r="O35" s="34">
        <f>$J$28/'Fixed data'!$C$7</f>
        <v>1.6721600000000002E-3</v>
      </c>
      <c r="P35" s="34">
        <f>$J$28/'Fixed data'!$C$7</f>
        <v>1.6721600000000002E-3</v>
      </c>
      <c r="Q35" s="34">
        <f>$J$28/'Fixed data'!$C$7</f>
        <v>1.6721600000000002E-3</v>
      </c>
      <c r="R35" s="34">
        <f>$J$28/'Fixed data'!$C$7</f>
        <v>1.6721600000000002E-3</v>
      </c>
      <c r="S35" s="34">
        <f>$J$28/'Fixed data'!$C$7</f>
        <v>1.6721600000000002E-3</v>
      </c>
      <c r="T35" s="34">
        <f>$J$28/'Fixed data'!$C$7</f>
        <v>1.6721600000000002E-3</v>
      </c>
      <c r="U35" s="34">
        <f>$J$28/'Fixed data'!$C$7</f>
        <v>1.6721600000000002E-3</v>
      </c>
      <c r="V35" s="34">
        <f>$J$28/'Fixed data'!$C$7</f>
        <v>1.6721600000000002E-3</v>
      </c>
      <c r="W35" s="34">
        <f>$J$28/'Fixed data'!$C$7</f>
        <v>1.6721600000000002E-3</v>
      </c>
      <c r="X35" s="34">
        <f>$J$28/'Fixed data'!$C$7</f>
        <v>1.6721600000000002E-3</v>
      </c>
      <c r="Y35" s="34">
        <f>$J$28/'Fixed data'!$C$7</f>
        <v>1.6721600000000002E-3</v>
      </c>
      <c r="Z35" s="34">
        <f>$J$28/'Fixed data'!$C$7</f>
        <v>1.6721600000000002E-3</v>
      </c>
      <c r="AA35" s="34">
        <f>$J$28/'Fixed data'!$C$7</f>
        <v>1.6721600000000002E-3</v>
      </c>
      <c r="AB35" s="34">
        <f>$J$28/'Fixed data'!$C$7</f>
        <v>1.6721600000000002E-3</v>
      </c>
      <c r="AC35" s="34">
        <f>$J$28/'Fixed data'!$C$7</f>
        <v>1.6721600000000002E-3</v>
      </c>
      <c r="AD35" s="34">
        <f>$J$28/'Fixed data'!$C$7</f>
        <v>1.6721600000000002E-3</v>
      </c>
      <c r="AE35" s="34">
        <f>$J$28/'Fixed data'!$C$7</f>
        <v>1.6721600000000002E-3</v>
      </c>
      <c r="AF35" s="34">
        <f>$J$28/'Fixed data'!$C$7</f>
        <v>1.6721600000000002E-3</v>
      </c>
      <c r="AG35" s="34">
        <f>$J$28/'Fixed data'!$C$7</f>
        <v>1.6721600000000002E-3</v>
      </c>
      <c r="AH35" s="34">
        <f>$J$28/'Fixed data'!$C$7</f>
        <v>1.6721600000000002E-3</v>
      </c>
      <c r="AI35" s="34">
        <f>$J$28/'Fixed data'!$C$7</f>
        <v>1.6721600000000002E-3</v>
      </c>
      <c r="AJ35" s="34">
        <f>$J$28/'Fixed data'!$C$7</f>
        <v>1.6721600000000002E-3</v>
      </c>
      <c r="AK35" s="34">
        <f>$J$28/'Fixed data'!$C$7</f>
        <v>1.6721600000000002E-3</v>
      </c>
      <c r="AL35" s="34">
        <f>$J$28/'Fixed data'!$C$7</f>
        <v>1.6721600000000002E-3</v>
      </c>
      <c r="AM35" s="34">
        <f>$J$28/'Fixed data'!$C$7</f>
        <v>1.6721600000000002E-3</v>
      </c>
      <c r="AN35" s="34">
        <f>$J$28/'Fixed data'!$C$7</f>
        <v>1.6721600000000002E-3</v>
      </c>
      <c r="AO35" s="34">
        <f>$J$28/'Fixed data'!$C$7</f>
        <v>1.6721600000000002E-3</v>
      </c>
      <c r="AP35" s="34">
        <f>$J$28/'Fixed data'!$C$7</f>
        <v>1.6721600000000002E-3</v>
      </c>
      <c r="AQ35" s="34">
        <f>$J$28/'Fixed data'!$C$7</f>
        <v>1.6721600000000002E-3</v>
      </c>
      <c r="AR35" s="34">
        <f>$J$28/'Fixed data'!$C$7</f>
        <v>1.6721600000000002E-3</v>
      </c>
      <c r="AS35" s="34">
        <f>$J$28/'Fixed data'!$C$7</f>
        <v>1.6721600000000002E-3</v>
      </c>
      <c r="AT35" s="34">
        <f>$J$28/'Fixed data'!$C$7</f>
        <v>1.6721600000000002E-3</v>
      </c>
      <c r="AU35" s="34">
        <f>$J$28/'Fixed data'!$C$7</f>
        <v>1.6721600000000002E-3</v>
      </c>
      <c r="AV35" s="34">
        <f>$J$28/'Fixed data'!$C$7</f>
        <v>1.6721600000000002E-3</v>
      </c>
      <c r="AW35" s="34">
        <f>$J$28/'Fixed data'!$C$7</f>
        <v>1.6721600000000002E-3</v>
      </c>
      <c r="AX35" s="34">
        <f>$J$28/'Fixed data'!$C$7</f>
        <v>1.6721600000000002E-3</v>
      </c>
      <c r="AY35" s="34">
        <f>$J$28/'Fixed data'!$C$7</f>
        <v>1.6721600000000002E-3</v>
      </c>
      <c r="AZ35" s="34">
        <f>$J$28/'Fixed data'!$C$7</f>
        <v>1.6721600000000002E-3</v>
      </c>
      <c r="BA35" s="34">
        <f>$J$28/'Fixed data'!$C$7</f>
        <v>1.6721600000000002E-3</v>
      </c>
      <c r="BB35" s="34">
        <f>$J$28/'Fixed data'!$C$7</f>
        <v>1.6721600000000002E-3</v>
      </c>
      <c r="BC35" s="34">
        <f>$J$28/'Fixed data'!$C$7</f>
        <v>1.6721600000000002E-3</v>
      </c>
      <c r="BD35" s="34"/>
    </row>
    <row r="36" spans="1:57" ht="16.5" hidden="1" customHeight="1" outlineLevel="1" x14ac:dyDescent="0.35">
      <c r="A36" s="115"/>
      <c r="B36" s="9" t="s">
        <v>32</v>
      </c>
      <c r="C36" s="11" t="s">
        <v>59</v>
      </c>
      <c r="D36" s="9" t="s">
        <v>40</v>
      </c>
      <c r="F36" s="34"/>
      <c r="G36" s="34"/>
      <c r="H36" s="34"/>
      <c r="I36" s="34"/>
      <c r="J36" s="34"/>
      <c r="K36" s="34"/>
      <c r="L36" s="34">
        <f>$K$28/'Fixed data'!$C$7</f>
        <v>1.6721600000000002E-3</v>
      </c>
      <c r="M36" s="34">
        <f>$K$28/'Fixed data'!$C$7</f>
        <v>1.6721600000000002E-3</v>
      </c>
      <c r="N36" s="34">
        <f>$K$28/'Fixed data'!$C$7</f>
        <v>1.6721600000000002E-3</v>
      </c>
      <c r="O36" s="34">
        <f>$K$28/'Fixed data'!$C$7</f>
        <v>1.6721600000000002E-3</v>
      </c>
      <c r="P36" s="34">
        <f>$K$28/'Fixed data'!$C$7</f>
        <v>1.6721600000000002E-3</v>
      </c>
      <c r="Q36" s="34">
        <f>$K$28/'Fixed data'!$C$7</f>
        <v>1.6721600000000002E-3</v>
      </c>
      <c r="R36" s="34">
        <f>$K$28/'Fixed data'!$C$7</f>
        <v>1.6721600000000002E-3</v>
      </c>
      <c r="S36" s="34">
        <f>$K$28/'Fixed data'!$C$7</f>
        <v>1.6721600000000002E-3</v>
      </c>
      <c r="T36" s="34">
        <f>$K$28/'Fixed data'!$C$7</f>
        <v>1.6721600000000002E-3</v>
      </c>
      <c r="U36" s="34">
        <f>$K$28/'Fixed data'!$C$7</f>
        <v>1.6721600000000002E-3</v>
      </c>
      <c r="V36" s="34">
        <f>$K$28/'Fixed data'!$C$7</f>
        <v>1.6721600000000002E-3</v>
      </c>
      <c r="W36" s="34">
        <f>$K$28/'Fixed data'!$C$7</f>
        <v>1.6721600000000002E-3</v>
      </c>
      <c r="X36" s="34">
        <f>$K$28/'Fixed data'!$C$7</f>
        <v>1.6721600000000002E-3</v>
      </c>
      <c r="Y36" s="34">
        <f>$K$28/'Fixed data'!$C$7</f>
        <v>1.6721600000000002E-3</v>
      </c>
      <c r="Z36" s="34">
        <f>$K$28/'Fixed data'!$C$7</f>
        <v>1.6721600000000002E-3</v>
      </c>
      <c r="AA36" s="34">
        <f>$K$28/'Fixed data'!$C$7</f>
        <v>1.6721600000000002E-3</v>
      </c>
      <c r="AB36" s="34">
        <f>$K$28/'Fixed data'!$C$7</f>
        <v>1.6721600000000002E-3</v>
      </c>
      <c r="AC36" s="34">
        <f>$K$28/'Fixed data'!$C$7</f>
        <v>1.6721600000000002E-3</v>
      </c>
      <c r="AD36" s="34">
        <f>$K$28/'Fixed data'!$C$7</f>
        <v>1.6721600000000002E-3</v>
      </c>
      <c r="AE36" s="34">
        <f>$K$28/'Fixed data'!$C$7</f>
        <v>1.6721600000000002E-3</v>
      </c>
      <c r="AF36" s="34">
        <f>$K$28/'Fixed data'!$C$7</f>
        <v>1.6721600000000002E-3</v>
      </c>
      <c r="AG36" s="34">
        <f>$K$28/'Fixed data'!$C$7</f>
        <v>1.6721600000000002E-3</v>
      </c>
      <c r="AH36" s="34">
        <f>$K$28/'Fixed data'!$C$7</f>
        <v>1.6721600000000002E-3</v>
      </c>
      <c r="AI36" s="34">
        <f>$K$28/'Fixed data'!$C$7</f>
        <v>1.6721600000000002E-3</v>
      </c>
      <c r="AJ36" s="34">
        <f>$K$28/'Fixed data'!$C$7</f>
        <v>1.6721600000000002E-3</v>
      </c>
      <c r="AK36" s="34">
        <f>$K$28/'Fixed data'!$C$7</f>
        <v>1.6721600000000002E-3</v>
      </c>
      <c r="AL36" s="34">
        <f>$K$28/'Fixed data'!$C$7</f>
        <v>1.6721600000000002E-3</v>
      </c>
      <c r="AM36" s="34">
        <f>$K$28/'Fixed data'!$C$7</f>
        <v>1.6721600000000002E-3</v>
      </c>
      <c r="AN36" s="34">
        <f>$K$28/'Fixed data'!$C$7</f>
        <v>1.6721600000000002E-3</v>
      </c>
      <c r="AO36" s="34">
        <f>$K$28/'Fixed data'!$C$7</f>
        <v>1.6721600000000002E-3</v>
      </c>
      <c r="AP36" s="34">
        <f>$K$28/'Fixed data'!$C$7</f>
        <v>1.6721600000000002E-3</v>
      </c>
      <c r="AQ36" s="34">
        <f>$K$28/'Fixed data'!$C$7</f>
        <v>1.6721600000000002E-3</v>
      </c>
      <c r="AR36" s="34">
        <f>$K$28/'Fixed data'!$C$7</f>
        <v>1.6721600000000002E-3</v>
      </c>
      <c r="AS36" s="34">
        <f>$K$28/'Fixed data'!$C$7</f>
        <v>1.6721600000000002E-3</v>
      </c>
      <c r="AT36" s="34">
        <f>$K$28/'Fixed data'!$C$7</f>
        <v>1.6721600000000002E-3</v>
      </c>
      <c r="AU36" s="34">
        <f>$K$28/'Fixed data'!$C$7</f>
        <v>1.6721600000000002E-3</v>
      </c>
      <c r="AV36" s="34">
        <f>$K$28/'Fixed data'!$C$7</f>
        <v>1.6721600000000002E-3</v>
      </c>
      <c r="AW36" s="34">
        <f>$K$28/'Fixed data'!$C$7</f>
        <v>1.6721600000000002E-3</v>
      </c>
      <c r="AX36" s="34">
        <f>$K$28/'Fixed data'!$C$7</f>
        <v>1.6721600000000002E-3</v>
      </c>
      <c r="AY36" s="34">
        <f>$K$28/'Fixed data'!$C$7</f>
        <v>1.6721600000000002E-3</v>
      </c>
      <c r="AZ36" s="34">
        <f>$K$28/'Fixed data'!$C$7</f>
        <v>1.6721600000000002E-3</v>
      </c>
      <c r="BA36" s="34">
        <f>$K$28/'Fixed data'!$C$7</f>
        <v>1.6721600000000002E-3</v>
      </c>
      <c r="BB36" s="34">
        <f>$K$28/'Fixed data'!$C$7</f>
        <v>1.6721600000000002E-3</v>
      </c>
      <c r="BC36" s="34">
        <f>$K$28/'Fixed data'!$C$7</f>
        <v>1.6721600000000002E-3</v>
      </c>
      <c r="BD36" s="34">
        <f>$K$28/'Fixed data'!$C$7</f>
        <v>1.6721600000000002E-3</v>
      </c>
    </row>
    <row r="37" spans="1:57" ht="16.5" hidden="1" customHeight="1" outlineLevel="1" x14ac:dyDescent="0.35">
      <c r="A37" s="115"/>
      <c r="B37" s="9" t="s">
        <v>33</v>
      </c>
      <c r="C37" s="11" t="s">
        <v>60</v>
      </c>
      <c r="D37" s="9" t="s">
        <v>40</v>
      </c>
      <c r="F37" s="34"/>
      <c r="G37" s="34"/>
      <c r="H37" s="34"/>
      <c r="I37" s="34"/>
      <c r="J37" s="34"/>
      <c r="K37" s="34"/>
      <c r="L37" s="34"/>
      <c r="M37" s="34">
        <f>$L$28/'Fixed data'!$C$7</f>
        <v>1.6721600000000002E-3</v>
      </c>
      <c r="N37" s="34">
        <f>$L$28/'Fixed data'!$C$7</f>
        <v>1.6721600000000002E-3</v>
      </c>
      <c r="O37" s="34">
        <f>$L$28/'Fixed data'!$C$7</f>
        <v>1.6721600000000002E-3</v>
      </c>
      <c r="P37" s="34">
        <f>$L$28/'Fixed data'!$C$7</f>
        <v>1.6721600000000002E-3</v>
      </c>
      <c r="Q37" s="34">
        <f>$L$28/'Fixed data'!$C$7</f>
        <v>1.6721600000000002E-3</v>
      </c>
      <c r="R37" s="34">
        <f>$L$28/'Fixed data'!$C$7</f>
        <v>1.6721600000000002E-3</v>
      </c>
      <c r="S37" s="34">
        <f>$L$28/'Fixed data'!$C$7</f>
        <v>1.6721600000000002E-3</v>
      </c>
      <c r="T37" s="34">
        <f>$L$28/'Fixed data'!$C$7</f>
        <v>1.6721600000000002E-3</v>
      </c>
      <c r="U37" s="34">
        <f>$L$28/'Fixed data'!$C$7</f>
        <v>1.6721600000000002E-3</v>
      </c>
      <c r="V37" s="34">
        <f>$L$28/'Fixed data'!$C$7</f>
        <v>1.6721600000000002E-3</v>
      </c>
      <c r="W37" s="34">
        <f>$L$28/'Fixed data'!$C$7</f>
        <v>1.6721600000000002E-3</v>
      </c>
      <c r="X37" s="34">
        <f>$L$28/'Fixed data'!$C$7</f>
        <v>1.6721600000000002E-3</v>
      </c>
      <c r="Y37" s="34">
        <f>$L$28/'Fixed data'!$C$7</f>
        <v>1.6721600000000002E-3</v>
      </c>
      <c r="Z37" s="34">
        <f>$L$28/'Fixed data'!$C$7</f>
        <v>1.6721600000000002E-3</v>
      </c>
      <c r="AA37" s="34">
        <f>$L$28/'Fixed data'!$C$7</f>
        <v>1.6721600000000002E-3</v>
      </c>
      <c r="AB37" s="34">
        <f>$L$28/'Fixed data'!$C$7</f>
        <v>1.6721600000000002E-3</v>
      </c>
      <c r="AC37" s="34">
        <f>$L$28/'Fixed data'!$C$7</f>
        <v>1.6721600000000002E-3</v>
      </c>
      <c r="AD37" s="34">
        <f>$L$28/'Fixed data'!$C$7</f>
        <v>1.6721600000000002E-3</v>
      </c>
      <c r="AE37" s="34">
        <f>$L$28/'Fixed data'!$C$7</f>
        <v>1.6721600000000002E-3</v>
      </c>
      <c r="AF37" s="34">
        <f>$L$28/'Fixed data'!$C$7</f>
        <v>1.6721600000000002E-3</v>
      </c>
      <c r="AG37" s="34">
        <f>$L$28/'Fixed data'!$C$7</f>
        <v>1.6721600000000002E-3</v>
      </c>
      <c r="AH37" s="34">
        <f>$L$28/'Fixed data'!$C$7</f>
        <v>1.6721600000000002E-3</v>
      </c>
      <c r="AI37" s="34">
        <f>$L$28/'Fixed data'!$C$7</f>
        <v>1.6721600000000002E-3</v>
      </c>
      <c r="AJ37" s="34">
        <f>$L$28/'Fixed data'!$C$7</f>
        <v>1.6721600000000002E-3</v>
      </c>
      <c r="AK37" s="34">
        <f>$L$28/'Fixed data'!$C$7</f>
        <v>1.6721600000000002E-3</v>
      </c>
      <c r="AL37" s="34">
        <f>$L$28/'Fixed data'!$C$7</f>
        <v>1.6721600000000002E-3</v>
      </c>
      <c r="AM37" s="34">
        <f>$L$28/'Fixed data'!$C$7</f>
        <v>1.6721600000000002E-3</v>
      </c>
      <c r="AN37" s="34">
        <f>$L$28/'Fixed data'!$C$7</f>
        <v>1.6721600000000002E-3</v>
      </c>
      <c r="AO37" s="34">
        <f>$L$28/'Fixed data'!$C$7</f>
        <v>1.6721600000000002E-3</v>
      </c>
      <c r="AP37" s="34">
        <f>$L$28/'Fixed data'!$C$7</f>
        <v>1.6721600000000002E-3</v>
      </c>
      <c r="AQ37" s="34">
        <f>$L$28/'Fixed data'!$C$7</f>
        <v>1.6721600000000002E-3</v>
      </c>
      <c r="AR37" s="34">
        <f>$L$28/'Fixed data'!$C$7</f>
        <v>1.6721600000000002E-3</v>
      </c>
      <c r="AS37" s="34">
        <f>$L$28/'Fixed data'!$C$7</f>
        <v>1.6721600000000002E-3</v>
      </c>
      <c r="AT37" s="34">
        <f>$L$28/'Fixed data'!$C$7</f>
        <v>1.6721600000000002E-3</v>
      </c>
      <c r="AU37" s="34">
        <f>$L$28/'Fixed data'!$C$7</f>
        <v>1.6721600000000002E-3</v>
      </c>
      <c r="AV37" s="34">
        <f>$L$28/'Fixed data'!$C$7</f>
        <v>1.6721600000000002E-3</v>
      </c>
      <c r="AW37" s="34">
        <f>$L$28/'Fixed data'!$C$7</f>
        <v>1.6721600000000002E-3</v>
      </c>
      <c r="AX37" s="34">
        <f>$L$28/'Fixed data'!$C$7</f>
        <v>1.6721600000000002E-3</v>
      </c>
      <c r="AY37" s="34">
        <f>$L$28/'Fixed data'!$C$7</f>
        <v>1.6721600000000002E-3</v>
      </c>
      <c r="AZ37" s="34">
        <f>$L$28/'Fixed data'!$C$7</f>
        <v>1.6721600000000002E-3</v>
      </c>
      <c r="BA37" s="34">
        <f>$L$28/'Fixed data'!$C$7</f>
        <v>1.6721600000000002E-3</v>
      </c>
      <c r="BB37" s="34">
        <f>$L$28/'Fixed data'!$C$7</f>
        <v>1.6721600000000002E-3</v>
      </c>
      <c r="BC37" s="34">
        <f>$L$28/'Fixed data'!$C$7</f>
        <v>1.6721600000000002E-3</v>
      </c>
      <c r="BD37" s="34">
        <f>$L$28/'Fixed data'!$C$7</f>
        <v>1.6721600000000002E-3</v>
      </c>
    </row>
    <row r="38" spans="1:57" ht="16.5" hidden="1" customHeight="1" outlineLevel="1" x14ac:dyDescent="0.35">
      <c r="A38" s="115"/>
      <c r="B38" s="9" t="s">
        <v>107</v>
      </c>
      <c r="C38" s="11" t="s">
        <v>129</v>
      </c>
      <c r="D38" s="9" t="s">
        <v>40</v>
      </c>
      <c r="F38" s="34"/>
      <c r="G38" s="34"/>
      <c r="H38" s="34"/>
      <c r="I38" s="34"/>
      <c r="J38" s="34"/>
      <c r="K38" s="34"/>
      <c r="L38" s="34"/>
      <c r="M38" s="34"/>
      <c r="N38" s="34">
        <f>$M$28/'Fixed data'!$C$7</f>
        <v>1.6721600000000002E-3</v>
      </c>
      <c r="O38" s="34">
        <f>$M$28/'Fixed data'!$C$7</f>
        <v>1.6721600000000002E-3</v>
      </c>
      <c r="P38" s="34">
        <f>$M$28/'Fixed data'!$C$7</f>
        <v>1.6721600000000002E-3</v>
      </c>
      <c r="Q38" s="34">
        <f>$M$28/'Fixed data'!$C$7</f>
        <v>1.6721600000000002E-3</v>
      </c>
      <c r="R38" s="34">
        <f>$M$28/'Fixed data'!$C$7</f>
        <v>1.6721600000000002E-3</v>
      </c>
      <c r="S38" s="34">
        <f>$M$28/'Fixed data'!$C$7</f>
        <v>1.6721600000000002E-3</v>
      </c>
      <c r="T38" s="34">
        <f>$M$28/'Fixed data'!$C$7</f>
        <v>1.6721600000000002E-3</v>
      </c>
      <c r="U38" s="34">
        <f>$M$28/'Fixed data'!$C$7</f>
        <v>1.6721600000000002E-3</v>
      </c>
      <c r="V38" s="34">
        <f>$M$28/'Fixed data'!$C$7</f>
        <v>1.6721600000000002E-3</v>
      </c>
      <c r="W38" s="34">
        <f>$M$28/'Fixed data'!$C$7</f>
        <v>1.6721600000000002E-3</v>
      </c>
      <c r="X38" s="34">
        <f>$M$28/'Fixed data'!$C$7</f>
        <v>1.6721600000000002E-3</v>
      </c>
      <c r="Y38" s="34">
        <f>$M$28/'Fixed data'!$C$7</f>
        <v>1.6721600000000002E-3</v>
      </c>
      <c r="Z38" s="34">
        <f>$M$28/'Fixed data'!$C$7</f>
        <v>1.6721600000000002E-3</v>
      </c>
      <c r="AA38" s="34">
        <f>$M$28/'Fixed data'!$C$7</f>
        <v>1.6721600000000002E-3</v>
      </c>
      <c r="AB38" s="34">
        <f>$M$28/'Fixed data'!$C$7</f>
        <v>1.6721600000000002E-3</v>
      </c>
      <c r="AC38" s="34">
        <f>$M$28/'Fixed data'!$C$7</f>
        <v>1.6721600000000002E-3</v>
      </c>
      <c r="AD38" s="34">
        <f>$M$28/'Fixed data'!$C$7</f>
        <v>1.6721600000000002E-3</v>
      </c>
      <c r="AE38" s="34">
        <f>$M$28/'Fixed data'!$C$7</f>
        <v>1.6721600000000002E-3</v>
      </c>
      <c r="AF38" s="34">
        <f>$M$28/'Fixed data'!$C$7</f>
        <v>1.6721600000000002E-3</v>
      </c>
      <c r="AG38" s="34">
        <f>$M$28/'Fixed data'!$C$7</f>
        <v>1.6721600000000002E-3</v>
      </c>
      <c r="AH38" s="34">
        <f>$M$28/'Fixed data'!$C$7</f>
        <v>1.6721600000000002E-3</v>
      </c>
      <c r="AI38" s="34">
        <f>$M$28/'Fixed data'!$C$7</f>
        <v>1.6721600000000002E-3</v>
      </c>
      <c r="AJ38" s="34">
        <f>$M$28/'Fixed data'!$C$7</f>
        <v>1.6721600000000002E-3</v>
      </c>
      <c r="AK38" s="34">
        <f>$M$28/'Fixed data'!$C$7</f>
        <v>1.6721600000000002E-3</v>
      </c>
      <c r="AL38" s="34">
        <f>$M$28/'Fixed data'!$C$7</f>
        <v>1.6721600000000002E-3</v>
      </c>
      <c r="AM38" s="34">
        <f>$M$28/'Fixed data'!$C$7</f>
        <v>1.6721600000000002E-3</v>
      </c>
      <c r="AN38" s="34">
        <f>$M$28/'Fixed data'!$C$7</f>
        <v>1.6721600000000002E-3</v>
      </c>
      <c r="AO38" s="34">
        <f>$M$28/'Fixed data'!$C$7</f>
        <v>1.6721600000000002E-3</v>
      </c>
      <c r="AP38" s="34">
        <f>$M$28/'Fixed data'!$C$7</f>
        <v>1.6721600000000002E-3</v>
      </c>
      <c r="AQ38" s="34">
        <f>$M$28/'Fixed data'!$C$7</f>
        <v>1.6721600000000002E-3</v>
      </c>
      <c r="AR38" s="34">
        <f>$M$28/'Fixed data'!$C$7</f>
        <v>1.6721600000000002E-3</v>
      </c>
      <c r="AS38" s="34">
        <f>$M$28/'Fixed data'!$C$7</f>
        <v>1.6721600000000002E-3</v>
      </c>
      <c r="AT38" s="34">
        <f>$M$28/'Fixed data'!$C$7</f>
        <v>1.6721600000000002E-3</v>
      </c>
      <c r="AU38" s="34">
        <f>$M$28/'Fixed data'!$C$7</f>
        <v>1.6721600000000002E-3</v>
      </c>
      <c r="AV38" s="34">
        <f>$M$28/'Fixed data'!$C$7</f>
        <v>1.6721600000000002E-3</v>
      </c>
      <c r="AW38" s="34">
        <f>$M$28/'Fixed data'!$C$7</f>
        <v>1.6721600000000002E-3</v>
      </c>
      <c r="AX38" s="34">
        <f>$M$28/'Fixed data'!$C$7</f>
        <v>1.6721600000000002E-3</v>
      </c>
      <c r="AY38" s="34">
        <f>$M$28/'Fixed data'!$C$7</f>
        <v>1.6721600000000002E-3</v>
      </c>
      <c r="AZ38" s="34">
        <f>$M$28/'Fixed data'!$C$7</f>
        <v>1.6721600000000002E-3</v>
      </c>
      <c r="BA38" s="34">
        <f>$M$28/'Fixed data'!$C$7</f>
        <v>1.6721600000000002E-3</v>
      </c>
      <c r="BB38" s="34">
        <f>$M$28/'Fixed data'!$C$7</f>
        <v>1.6721600000000002E-3</v>
      </c>
      <c r="BC38" s="34">
        <f>$M$28/'Fixed data'!$C$7</f>
        <v>1.6721600000000002E-3</v>
      </c>
      <c r="BD38" s="34">
        <f>$M$28/'Fixed data'!$C$7</f>
        <v>1.6721600000000002E-3</v>
      </c>
      <c r="BE38" s="34"/>
    </row>
    <row r="39" spans="1:57" ht="16.5" hidden="1" customHeight="1" outlineLevel="1" x14ac:dyDescent="0.35">
      <c r="A39" s="115"/>
      <c r="B39" s="9" t="s">
        <v>108</v>
      </c>
      <c r="C39" s="11" t="s">
        <v>130</v>
      </c>
      <c r="D39" s="9" t="s">
        <v>40</v>
      </c>
      <c r="F39" s="34"/>
      <c r="G39" s="34"/>
      <c r="H39" s="34"/>
      <c r="I39" s="34"/>
      <c r="J39" s="34"/>
      <c r="K39" s="34"/>
      <c r="L39" s="34"/>
      <c r="M39" s="34"/>
      <c r="N39" s="34"/>
      <c r="O39" s="34">
        <f>$N$28/'Fixed data'!$C$7</f>
        <v>1.6721600000000002E-3</v>
      </c>
      <c r="P39" s="34">
        <f>$N$28/'Fixed data'!$C$7</f>
        <v>1.6721600000000002E-3</v>
      </c>
      <c r="Q39" s="34">
        <f>$N$28/'Fixed data'!$C$7</f>
        <v>1.6721600000000002E-3</v>
      </c>
      <c r="R39" s="34">
        <f>$N$28/'Fixed data'!$C$7</f>
        <v>1.6721600000000002E-3</v>
      </c>
      <c r="S39" s="34">
        <f>$N$28/'Fixed data'!$C$7</f>
        <v>1.6721600000000002E-3</v>
      </c>
      <c r="T39" s="34">
        <f>$N$28/'Fixed data'!$C$7</f>
        <v>1.6721600000000002E-3</v>
      </c>
      <c r="U39" s="34">
        <f>$N$28/'Fixed data'!$C$7</f>
        <v>1.6721600000000002E-3</v>
      </c>
      <c r="V39" s="34">
        <f>$N$28/'Fixed data'!$C$7</f>
        <v>1.6721600000000002E-3</v>
      </c>
      <c r="W39" s="34">
        <f>$N$28/'Fixed data'!$C$7</f>
        <v>1.6721600000000002E-3</v>
      </c>
      <c r="X39" s="34">
        <f>$N$28/'Fixed data'!$C$7</f>
        <v>1.6721600000000002E-3</v>
      </c>
      <c r="Y39" s="34">
        <f>$N$28/'Fixed data'!$C$7</f>
        <v>1.6721600000000002E-3</v>
      </c>
      <c r="Z39" s="34">
        <f>$N$28/'Fixed data'!$C$7</f>
        <v>1.6721600000000002E-3</v>
      </c>
      <c r="AA39" s="34">
        <f>$N$28/'Fixed data'!$C$7</f>
        <v>1.6721600000000002E-3</v>
      </c>
      <c r="AB39" s="34">
        <f>$N$28/'Fixed data'!$C$7</f>
        <v>1.6721600000000002E-3</v>
      </c>
      <c r="AC39" s="34">
        <f>$N$28/'Fixed data'!$C$7</f>
        <v>1.6721600000000002E-3</v>
      </c>
      <c r="AD39" s="34">
        <f>$N$28/'Fixed data'!$C$7</f>
        <v>1.6721600000000002E-3</v>
      </c>
      <c r="AE39" s="34">
        <f>$N$28/'Fixed data'!$C$7</f>
        <v>1.6721600000000002E-3</v>
      </c>
      <c r="AF39" s="34">
        <f>$N$28/'Fixed data'!$C$7</f>
        <v>1.6721600000000002E-3</v>
      </c>
      <c r="AG39" s="34">
        <f>$N$28/'Fixed data'!$C$7</f>
        <v>1.6721600000000002E-3</v>
      </c>
      <c r="AH39" s="34">
        <f>$N$28/'Fixed data'!$C$7</f>
        <v>1.6721600000000002E-3</v>
      </c>
      <c r="AI39" s="34">
        <f>$N$28/'Fixed data'!$C$7</f>
        <v>1.6721600000000002E-3</v>
      </c>
      <c r="AJ39" s="34">
        <f>$N$28/'Fixed data'!$C$7</f>
        <v>1.6721600000000002E-3</v>
      </c>
      <c r="AK39" s="34">
        <f>$N$28/'Fixed data'!$C$7</f>
        <v>1.6721600000000002E-3</v>
      </c>
      <c r="AL39" s="34">
        <f>$N$28/'Fixed data'!$C$7</f>
        <v>1.6721600000000002E-3</v>
      </c>
      <c r="AM39" s="34">
        <f>$N$28/'Fixed data'!$C$7</f>
        <v>1.6721600000000002E-3</v>
      </c>
      <c r="AN39" s="34">
        <f>$N$28/'Fixed data'!$C$7</f>
        <v>1.6721600000000002E-3</v>
      </c>
      <c r="AO39" s="34">
        <f>$N$28/'Fixed data'!$C$7</f>
        <v>1.6721600000000002E-3</v>
      </c>
      <c r="AP39" s="34">
        <f>$N$28/'Fixed data'!$C$7</f>
        <v>1.6721600000000002E-3</v>
      </c>
      <c r="AQ39" s="34">
        <f>$N$28/'Fixed data'!$C$7</f>
        <v>1.6721600000000002E-3</v>
      </c>
      <c r="AR39" s="34">
        <f>$N$28/'Fixed data'!$C$7</f>
        <v>1.6721600000000002E-3</v>
      </c>
      <c r="AS39" s="34">
        <f>$N$28/'Fixed data'!$C$7</f>
        <v>1.6721600000000002E-3</v>
      </c>
      <c r="AT39" s="34">
        <f>$N$28/'Fixed data'!$C$7</f>
        <v>1.6721600000000002E-3</v>
      </c>
      <c r="AU39" s="34">
        <f>$N$28/'Fixed data'!$C$7</f>
        <v>1.6721600000000002E-3</v>
      </c>
      <c r="AV39" s="34">
        <f>$N$28/'Fixed data'!$C$7</f>
        <v>1.6721600000000002E-3</v>
      </c>
      <c r="AW39" s="34">
        <f>$N$28/'Fixed data'!$C$7</f>
        <v>1.6721600000000002E-3</v>
      </c>
      <c r="AX39" s="34">
        <f>$N$28/'Fixed data'!$C$7</f>
        <v>1.6721600000000002E-3</v>
      </c>
      <c r="AY39" s="34">
        <f>$N$28/'Fixed data'!$C$7</f>
        <v>1.6721600000000002E-3</v>
      </c>
      <c r="AZ39" s="34">
        <f>$N$28/'Fixed data'!$C$7</f>
        <v>1.6721600000000002E-3</v>
      </c>
      <c r="BA39" s="34">
        <f>$N$28/'Fixed data'!$C$7</f>
        <v>1.6721600000000002E-3</v>
      </c>
      <c r="BB39" s="34">
        <f>$N$28/'Fixed data'!$C$7</f>
        <v>1.6721600000000002E-3</v>
      </c>
      <c r="BC39" s="34">
        <f>$N$28/'Fixed data'!$C$7</f>
        <v>1.6721600000000002E-3</v>
      </c>
      <c r="BD39" s="34">
        <f>$N$28/'Fixed data'!$C$7</f>
        <v>1.6721600000000002E-3</v>
      </c>
    </row>
    <row r="40" spans="1:57" ht="16.5" hidden="1" customHeight="1" outlineLevel="1" x14ac:dyDescent="0.35">
      <c r="A40" s="115"/>
      <c r="B40" s="9" t="s">
        <v>109</v>
      </c>
      <c r="C40" s="11" t="s">
        <v>131</v>
      </c>
      <c r="D40" s="9" t="s">
        <v>40</v>
      </c>
      <c r="F40" s="34"/>
      <c r="G40" s="34"/>
      <c r="H40" s="34"/>
      <c r="I40" s="34"/>
      <c r="J40" s="34"/>
      <c r="K40" s="34"/>
      <c r="L40" s="34"/>
      <c r="M40" s="34"/>
      <c r="N40" s="34"/>
      <c r="O40" s="34"/>
      <c r="P40" s="34">
        <f>$O$28/'Fixed data'!$C$7</f>
        <v>1.6721600000000002E-3</v>
      </c>
      <c r="Q40" s="34">
        <f>$O$28/'Fixed data'!$C$7</f>
        <v>1.6721600000000002E-3</v>
      </c>
      <c r="R40" s="34">
        <f>$O$28/'Fixed data'!$C$7</f>
        <v>1.6721600000000002E-3</v>
      </c>
      <c r="S40" s="34">
        <f>$O$28/'Fixed data'!$C$7</f>
        <v>1.6721600000000002E-3</v>
      </c>
      <c r="T40" s="34">
        <f>$O$28/'Fixed data'!$C$7</f>
        <v>1.6721600000000002E-3</v>
      </c>
      <c r="U40" s="34">
        <f>$O$28/'Fixed data'!$C$7</f>
        <v>1.6721600000000002E-3</v>
      </c>
      <c r="V40" s="34">
        <f>$O$28/'Fixed data'!$C$7</f>
        <v>1.6721600000000002E-3</v>
      </c>
      <c r="W40" s="34">
        <f>$O$28/'Fixed data'!$C$7</f>
        <v>1.6721600000000002E-3</v>
      </c>
      <c r="X40" s="34">
        <f>$O$28/'Fixed data'!$C$7</f>
        <v>1.6721600000000002E-3</v>
      </c>
      <c r="Y40" s="34">
        <f>$O$28/'Fixed data'!$C$7</f>
        <v>1.6721600000000002E-3</v>
      </c>
      <c r="Z40" s="34">
        <f>$O$28/'Fixed data'!$C$7</f>
        <v>1.6721600000000002E-3</v>
      </c>
      <c r="AA40" s="34">
        <f>$O$28/'Fixed data'!$C$7</f>
        <v>1.6721600000000002E-3</v>
      </c>
      <c r="AB40" s="34">
        <f>$O$28/'Fixed data'!$C$7</f>
        <v>1.6721600000000002E-3</v>
      </c>
      <c r="AC40" s="34">
        <f>$O$28/'Fixed data'!$C$7</f>
        <v>1.6721600000000002E-3</v>
      </c>
      <c r="AD40" s="34">
        <f>$O$28/'Fixed data'!$C$7</f>
        <v>1.6721600000000002E-3</v>
      </c>
      <c r="AE40" s="34">
        <f>$O$28/'Fixed data'!$C$7</f>
        <v>1.6721600000000002E-3</v>
      </c>
      <c r="AF40" s="34">
        <f>$O$28/'Fixed data'!$C$7</f>
        <v>1.6721600000000002E-3</v>
      </c>
      <c r="AG40" s="34">
        <f>$O$28/'Fixed data'!$C$7</f>
        <v>1.6721600000000002E-3</v>
      </c>
      <c r="AH40" s="34">
        <f>$O$28/'Fixed data'!$C$7</f>
        <v>1.6721600000000002E-3</v>
      </c>
      <c r="AI40" s="34">
        <f>$O$28/'Fixed data'!$C$7</f>
        <v>1.6721600000000002E-3</v>
      </c>
      <c r="AJ40" s="34">
        <f>$O$28/'Fixed data'!$C$7</f>
        <v>1.6721600000000002E-3</v>
      </c>
      <c r="AK40" s="34">
        <f>$O$28/'Fixed data'!$C$7</f>
        <v>1.6721600000000002E-3</v>
      </c>
      <c r="AL40" s="34">
        <f>$O$28/'Fixed data'!$C$7</f>
        <v>1.6721600000000002E-3</v>
      </c>
      <c r="AM40" s="34">
        <f>$O$28/'Fixed data'!$C$7</f>
        <v>1.6721600000000002E-3</v>
      </c>
      <c r="AN40" s="34">
        <f>$O$28/'Fixed data'!$C$7</f>
        <v>1.6721600000000002E-3</v>
      </c>
      <c r="AO40" s="34">
        <f>$O$28/'Fixed data'!$C$7</f>
        <v>1.6721600000000002E-3</v>
      </c>
      <c r="AP40" s="34">
        <f>$O$28/'Fixed data'!$C$7</f>
        <v>1.6721600000000002E-3</v>
      </c>
      <c r="AQ40" s="34">
        <f>$O$28/'Fixed data'!$C$7</f>
        <v>1.6721600000000002E-3</v>
      </c>
      <c r="AR40" s="34">
        <f>$O$28/'Fixed data'!$C$7</f>
        <v>1.6721600000000002E-3</v>
      </c>
      <c r="AS40" s="34">
        <f>$O$28/'Fixed data'!$C$7</f>
        <v>1.6721600000000002E-3</v>
      </c>
      <c r="AT40" s="34">
        <f>$O$28/'Fixed data'!$C$7</f>
        <v>1.6721600000000002E-3</v>
      </c>
      <c r="AU40" s="34">
        <f>$O$28/'Fixed data'!$C$7</f>
        <v>1.6721600000000002E-3</v>
      </c>
      <c r="AV40" s="34">
        <f>$O$28/'Fixed data'!$C$7</f>
        <v>1.6721600000000002E-3</v>
      </c>
      <c r="AW40" s="34">
        <f>$O$28/'Fixed data'!$C$7</f>
        <v>1.6721600000000002E-3</v>
      </c>
      <c r="AX40" s="34">
        <f>$O$28/'Fixed data'!$C$7</f>
        <v>1.6721600000000002E-3</v>
      </c>
      <c r="AY40" s="34">
        <f>$O$28/'Fixed data'!$C$7</f>
        <v>1.6721600000000002E-3</v>
      </c>
      <c r="AZ40" s="34">
        <f>$O$28/'Fixed data'!$C$7</f>
        <v>1.6721600000000002E-3</v>
      </c>
      <c r="BA40" s="34">
        <f>$O$28/'Fixed data'!$C$7</f>
        <v>1.6721600000000002E-3</v>
      </c>
      <c r="BB40" s="34">
        <f>$O$28/'Fixed data'!$C$7</f>
        <v>1.6721600000000002E-3</v>
      </c>
      <c r="BC40" s="34">
        <f>$O$28/'Fixed data'!$C$7</f>
        <v>1.6721600000000002E-3</v>
      </c>
      <c r="BD40" s="34">
        <f>$O$28/'Fixed data'!$C$7</f>
        <v>1.6721600000000002E-3</v>
      </c>
    </row>
    <row r="41" spans="1:57" ht="16.5" hidden="1" customHeight="1" outlineLevel="1" x14ac:dyDescent="0.35">
      <c r="A41" s="115"/>
      <c r="B41" s="9" t="s">
        <v>110</v>
      </c>
      <c r="C41" s="11" t="s">
        <v>132</v>
      </c>
      <c r="D41" s="9" t="s">
        <v>40</v>
      </c>
      <c r="F41" s="34"/>
      <c r="G41" s="34"/>
      <c r="H41" s="34"/>
      <c r="I41" s="34"/>
      <c r="J41" s="34"/>
      <c r="K41" s="34"/>
      <c r="L41" s="34"/>
      <c r="M41" s="34"/>
      <c r="N41" s="34"/>
      <c r="O41" s="34"/>
      <c r="P41" s="34"/>
      <c r="Q41" s="34">
        <f>$P$28/'Fixed data'!$C$7</f>
        <v>1.6721600000000002E-3</v>
      </c>
      <c r="R41" s="34">
        <f>$P$28/'Fixed data'!$C$7</f>
        <v>1.6721600000000002E-3</v>
      </c>
      <c r="S41" s="34">
        <f>$P$28/'Fixed data'!$C$7</f>
        <v>1.6721600000000002E-3</v>
      </c>
      <c r="T41" s="34">
        <f>$P$28/'Fixed data'!$C$7</f>
        <v>1.6721600000000002E-3</v>
      </c>
      <c r="U41" s="34">
        <f>$P$28/'Fixed data'!$C$7</f>
        <v>1.6721600000000002E-3</v>
      </c>
      <c r="V41" s="34">
        <f>$P$28/'Fixed data'!$C$7</f>
        <v>1.6721600000000002E-3</v>
      </c>
      <c r="W41" s="34">
        <f>$P$28/'Fixed data'!$C$7</f>
        <v>1.6721600000000002E-3</v>
      </c>
      <c r="X41" s="34">
        <f>$P$28/'Fixed data'!$C$7</f>
        <v>1.6721600000000002E-3</v>
      </c>
      <c r="Y41" s="34">
        <f>$P$28/'Fixed data'!$C$7</f>
        <v>1.6721600000000002E-3</v>
      </c>
      <c r="Z41" s="34">
        <f>$P$28/'Fixed data'!$C$7</f>
        <v>1.6721600000000002E-3</v>
      </c>
      <c r="AA41" s="34">
        <f>$P$28/'Fixed data'!$C$7</f>
        <v>1.6721600000000002E-3</v>
      </c>
      <c r="AB41" s="34">
        <f>$P$28/'Fixed data'!$C$7</f>
        <v>1.6721600000000002E-3</v>
      </c>
      <c r="AC41" s="34">
        <f>$P$28/'Fixed data'!$C$7</f>
        <v>1.6721600000000002E-3</v>
      </c>
      <c r="AD41" s="34">
        <f>$P$28/'Fixed data'!$C$7</f>
        <v>1.6721600000000002E-3</v>
      </c>
      <c r="AE41" s="34">
        <f>$P$28/'Fixed data'!$C$7</f>
        <v>1.6721600000000002E-3</v>
      </c>
      <c r="AF41" s="34">
        <f>$P$28/'Fixed data'!$C$7</f>
        <v>1.6721600000000002E-3</v>
      </c>
      <c r="AG41" s="34">
        <f>$P$28/'Fixed data'!$C$7</f>
        <v>1.6721600000000002E-3</v>
      </c>
      <c r="AH41" s="34">
        <f>$P$28/'Fixed data'!$C$7</f>
        <v>1.6721600000000002E-3</v>
      </c>
      <c r="AI41" s="34">
        <f>$P$28/'Fixed data'!$C$7</f>
        <v>1.6721600000000002E-3</v>
      </c>
      <c r="AJ41" s="34">
        <f>$P$28/'Fixed data'!$C$7</f>
        <v>1.6721600000000002E-3</v>
      </c>
      <c r="AK41" s="34">
        <f>$P$28/'Fixed data'!$C$7</f>
        <v>1.6721600000000002E-3</v>
      </c>
      <c r="AL41" s="34">
        <f>$P$28/'Fixed data'!$C$7</f>
        <v>1.6721600000000002E-3</v>
      </c>
      <c r="AM41" s="34">
        <f>$P$28/'Fixed data'!$C$7</f>
        <v>1.6721600000000002E-3</v>
      </c>
      <c r="AN41" s="34">
        <f>$P$28/'Fixed data'!$C$7</f>
        <v>1.6721600000000002E-3</v>
      </c>
      <c r="AO41" s="34">
        <f>$P$28/'Fixed data'!$C$7</f>
        <v>1.6721600000000002E-3</v>
      </c>
      <c r="AP41" s="34">
        <f>$P$28/'Fixed data'!$C$7</f>
        <v>1.6721600000000002E-3</v>
      </c>
      <c r="AQ41" s="34">
        <f>$P$28/'Fixed data'!$C$7</f>
        <v>1.6721600000000002E-3</v>
      </c>
      <c r="AR41" s="34">
        <f>$P$28/'Fixed data'!$C$7</f>
        <v>1.6721600000000002E-3</v>
      </c>
      <c r="AS41" s="34">
        <f>$P$28/'Fixed data'!$C$7</f>
        <v>1.6721600000000002E-3</v>
      </c>
      <c r="AT41" s="34">
        <f>$P$28/'Fixed data'!$C$7</f>
        <v>1.6721600000000002E-3</v>
      </c>
      <c r="AU41" s="34">
        <f>$P$28/'Fixed data'!$C$7</f>
        <v>1.6721600000000002E-3</v>
      </c>
      <c r="AV41" s="34">
        <f>$P$28/'Fixed data'!$C$7</f>
        <v>1.6721600000000002E-3</v>
      </c>
      <c r="AW41" s="34">
        <f>$P$28/'Fixed data'!$C$7</f>
        <v>1.6721600000000002E-3</v>
      </c>
      <c r="AX41" s="34">
        <f>$P$28/'Fixed data'!$C$7</f>
        <v>1.6721600000000002E-3</v>
      </c>
      <c r="AY41" s="34">
        <f>$P$28/'Fixed data'!$C$7</f>
        <v>1.6721600000000002E-3</v>
      </c>
      <c r="AZ41" s="34">
        <f>$P$28/'Fixed data'!$C$7</f>
        <v>1.6721600000000002E-3</v>
      </c>
      <c r="BA41" s="34">
        <f>$P$28/'Fixed data'!$C$7</f>
        <v>1.6721600000000002E-3</v>
      </c>
      <c r="BB41" s="34">
        <f>$P$28/'Fixed data'!$C$7</f>
        <v>1.6721600000000002E-3</v>
      </c>
      <c r="BC41" s="34">
        <f>$P$28/'Fixed data'!$C$7</f>
        <v>1.6721600000000002E-3</v>
      </c>
      <c r="BD41" s="34">
        <f>$P$28/'Fixed data'!$C$7</f>
        <v>1.6721600000000002E-3</v>
      </c>
    </row>
    <row r="42" spans="1:57" ht="16.5" hidden="1" customHeight="1" outlineLevel="1" x14ac:dyDescent="0.35">
      <c r="A42" s="115"/>
      <c r="B42" s="9" t="s">
        <v>111</v>
      </c>
      <c r="C42" s="11" t="s">
        <v>133</v>
      </c>
      <c r="D42" s="9" t="s">
        <v>40</v>
      </c>
      <c r="F42" s="34"/>
      <c r="G42" s="34"/>
      <c r="H42" s="34"/>
      <c r="I42" s="34"/>
      <c r="J42" s="34"/>
      <c r="K42" s="34"/>
      <c r="L42" s="34"/>
      <c r="M42" s="34"/>
      <c r="N42" s="34"/>
      <c r="O42" s="34"/>
      <c r="P42" s="34"/>
      <c r="Q42" s="34"/>
      <c r="R42" s="34">
        <f>$Q$28/'Fixed data'!$C$7</f>
        <v>1.6721600000000002E-3</v>
      </c>
      <c r="S42" s="34">
        <f>$Q$28/'Fixed data'!$C$7</f>
        <v>1.6721600000000002E-3</v>
      </c>
      <c r="T42" s="34">
        <f>$Q$28/'Fixed data'!$C$7</f>
        <v>1.6721600000000002E-3</v>
      </c>
      <c r="U42" s="34">
        <f>$Q$28/'Fixed data'!$C$7</f>
        <v>1.6721600000000002E-3</v>
      </c>
      <c r="V42" s="34">
        <f>$Q$28/'Fixed data'!$C$7</f>
        <v>1.6721600000000002E-3</v>
      </c>
      <c r="W42" s="34">
        <f>$Q$28/'Fixed data'!$C$7</f>
        <v>1.6721600000000002E-3</v>
      </c>
      <c r="X42" s="34">
        <f>$Q$28/'Fixed data'!$C$7</f>
        <v>1.6721600000000002E-3</v>
      </c>
      <c r="Y42" s="34">
        <f>$Q$28/'Fixed data'!$C$7</f>
        <v>1.6721600000000002E-3</v>
      </c>
      <c r="Z42" s="34">
        <f>$Q$28/'Fixed data'!$C$7</f>
        <v>1.6721600000000002E-3</v>
      </c>
      <c r="AA42" s="34">
        <f>$Q$28/'Fixed data'!$C$7</f>
        <v>1.6721600000000002E-3</v>
      </c>
      <c r="AB42" s="34">
        <f>$Q$28/'Fixed data'!$C$7</f>
        <v>1.6721600000000002E-3</v>
      </c>
      <c r="AC42" s="34">
        <f>$Q$28/'Fixed data'!$C$7</f>
        <v>1.6721600000000002E-3</v>
      </c>
      <c r="AD42" s="34">
        <f>$Q$28/'Fixed data'!$C$7</f>
        <v>1.6721600000000002E-3</v>
      </c>
      <c r="AE42" s="34">
        <f>$Q$28/'Fixed data'!$C$7</f>
        <v>1.6721600000000002E-3</v>
      </c>
      <c r="AF42" s="34">
        <f>$Q$28/'Fixed data'!$C$7</f>
        <v>1.6721600000000002E-3</v>
      </c>
      <c r="AG42" s="34">
        <f>$Q$28/'Fixed data'!$C$7</f>
        <v>1.6721600000000002E-3</v>
      </c>
      <c r="AH42" s="34">
        <f>$Q$28/'Fixed data'!$C$7</f>
        <v>1.6721600000000002E-3</v>
      </c>
      <c r="AI42" s="34">
        <f>$Q$28/'Fixed data'!$C$7</f>
        <v>1.6721600000000002E-3</v>
      </c>
      <c r="AJ42" s="34">
        <f>$Q$28/'Fixed data'!$C$7</f>
        <v>1.6721600000000002E-3</v>
      </c>
      <c r="AK42" s="34">
        <f>$Q$28/'Fixed data'!$C$7</f>
        <v>1.6721600000000002E-3</v>
      </c>
      <c r="AL42" s="34">
        <f>$Q$28/'Fixed data'!$C$7</f>
        <v>1.6721600000000002E-3</v>
      </c>
      <c r="AM42" s="34">
        <f>$Q$28/'Fixed data'!$C$7</f>
        <v>1.6721600000000002E-3</v>
      </c>
      <c r="AN42" s="34">
        <f>$Q$28/'Fixed data'!$C$7</f>
        <v>1.6721600000000002E-3</v>
      </c>
      <c r="AO42" s="34">
        <f>$Q$28/'Fixed data'!$C$7</f>
        <v>1.6721600000000002E-3</v>
      </c>
      <c r="AP42" s="34">
        <f>$Q$28/'Fixed data'!$C$7</f>
        <v>1.6721600000000002E-3</v>
      </c>
      <c r="AQ42" s="34">
        <f>$Q$28/'Fixed data'!$C$7</f>
        <v>1.6721600000000002E-3</v>
      </c>
      <c r="AR42" s="34">
        <f>$Q$28/'Fixed data'!$C$7</f>
        <v>1.6721600000000002E-3</v>
      </c>
      <c r="AS42" s="34">
        <f>$Q$28/'Fixed data'!$C$7</f>
        <v>1.6721600000000002E-3</v>
      </c>
      <c r="AT42" s="34">
        <f>$Q$28/'Fixed data'!$C$7</f>
        <v>1.6721600000000002E-3</v>
      </c>
      <c r="AU42" s="34">
        <f>$Q$28/'Fixed data'!$C$7</f>
        <v>1.6721600000000002E-3</v>
      </c>
      <c r="AV42" s="34">
        <f>$Q$28/'Fixed data'!$C$7</f>
        <v>1.6721600000000002E-3</v>
      </c>
      <c r="AW42" s="34">
        <f>$Q$28/'Fixed data'!$C$7</f>
        <v>1.6721600000000002E-3</v>
      </c>
      <c r="AX42" s="34">
        <f>$Q$28/'Fixed data'!$C$7</f>
        <v>1.6721600000000002E-3</v>
      </c>
      <c r="AY42" s="34">
        <f>$Q$28/'Fixed data'!$C$7</f>
        <v>1.6721600000000002E-3</v>
      </c>
      <c r="AZ42" s="34">
        <f>$Q$28/'Fixed data'!$C$7</f>
        <v>1.6721600000000002E-3</v>
      </c>
      <c r="BA42" s="34">
        <f>$Q$28/'Fixed data'!$C$7</f>
        <v>1.6721600000000002E-3</v>
      </c>
      <c r="BB42" s="34">
        <f>$Q$28/'Fixed data'!$C$7</f>
        <v>1.6721600000000002E-3</v>
      </c>
      <c r="BC42" s="34">
        <f>$Q$28/'Fixed data'!$C$7</f>
        <v>1.6721600000000002E-3</v>
      </c>
      <c r="BD42" s="34">
        <f>$Q$28/'Fixed data'!$C$7</f>
        <v>1.6721600000000002E-3</v>
      </c>
    </row>
    <row r="43" spans="1:57" ht="16.5" hidden="1" customHeight="1" outlineLevel="1" x14ac:dyDescent="0.35">
      <c r="A43" s="115"/>
      <c r="B43" s="9" t="s">
        <v>112</v>
      </c>
      <c r="C43" s="11" t="s">
        <v>134</v>
      </c>
      <c r="D43" s="9" t="s">
        <v>40</v>
      </c>
      <c r="F43" s="34"/>
      <c r="G43" s="34"/>
      <c r="H43" s="34"/>
      <c r="I43" s="34"/>
      <c r="J43" s="34"/>
      <c r="K43" s="34"/>
      <c r="L43" s="34"/>
      <c r="M43" s="34"/>
      <c r="N43" s="34"/>
      <c r="O43" s="34"/>
      <c r="P43" s="34"/>
      <c r="Q43" s="34"/>
      <c r="R43" s="34"/>
      <c r="S43" s="34">
        <f>$R$28/'Fixed data'!$C$7</f>
        <v>1.6721600000000002E-3</v>
      </c>
      <c r="T43" s="34">
        <f>$R$28/'Fixed data'!$C$7</f>
        <v>1.6721600000000002E-3</v>
      </c>
      <c r="U43" s="34">
        <f>$R$28/'Fixed data'!$C$7</f>
        <v>1.6721600000000002E-3</v>
      </c>
      <c r="V43" s="34">
        <f>$R$28/'Fixed data'!$C$7</f>
        <v>1.6721600000000002E-3</v>
      </c>
      <c r="W43" s="34">
        <f>$R$28/'Fixed data'!$C$7</f>
        <v>1.6721600000000002E-3</v>
      </c>
      <c r="X43" s="34">
        <f>$R$28/'Fixed data'!$C$7</f>
        <v>1.6721600000000002E-3</v>
      </c>
      <c r="Y43" s="34">
        <f>$R$28/'Fixed data'!$C$7</f>
        <v>1.6721600000000002E-3</v>
      </c>
      <c r="Z43" s="34">
        <f>$R$28/'Fixed data'!$C$7</f>
        <v>1.6721600000000002E-3</v>
      </c>
      <c r="AA43" s="34">
        <f>$R$28/'Fixed data'!$C$7</f>
        <v>1.6721600000000002E-3</v>
      </c>
      <c r="AB43" s="34">
        <f>$R$28/'Fixed data'!$C$7</f>
        <v>1.6721600000000002E-3</v>
      </c>
      <c r="AC43" s="34">
        <f>$R$28/'Fixed data'!$C$7</f>
        <v>1.6721600000000002E-3</v>
      </c>
      <c r="AD43" s="34">
        <f>$R$28/'Fixed data'!$C$7</f>
        <v>1.6721600000000002E-3</v>
      </c>
      <c r="AE43" s="34">
        <f>$R$28/'Fixed data'!$C$7</f>
        <v>1.6721600000000002E-3</v>
      </c>
      <c r="AF43" s="34">
        <f>$R$28/'Fixed data'!$C$7</f>
        <v>1.6721600000000002E-3</v>
      </c>
      <c r="AG43" s="34">
        <f>$R$28/'Fixed data'!$C$7</f>
        <v>1.6721600000000002E-3</v>
      </c>
      <c r="AH43" s="34">
        <f>$R$28/'Fixed data'!$C$7</f>
        <v>1.6721600000000002E-3</v>
      </c>
      <c r="AI43" s="34">
        <f>$R$28/'Fixed data'!$C$7</f>
        <v>1.6721600000000002E-3</v>
      </c>
      <c r="AJ43" s="34">
        <f>$R$28/'Fixed data'!$C$7</f>
        <v>1.6721600000000002E-3</v>
      </c>
      <c r="AK43" s="34">
        <f>$R$28/'Fixed data'!$C$7</f>
        <v>1.6721600000000002E-3</v>
      </c>
      <c r="AL43" s="34">
        <f>$R$28/'Fixed data'!$C$7</f>
        <v>1.6721600000000002E-3</v>
      </c>
      <c r="AM43" s="34">
        <f>$R$28/'Fixed data'!$C$7</f>
        <v>1.6721600000000002E-3</v>
      </c>
      <c r="AN43" s="34">
        <f>$R$28/'Fixed data'!$C$7</f>
        <v>1.6721600000000002E-3</v>
      </c>
      <c r="AO43" s="34">
        <f>$R$28/'Fixed data'!$C$7</f>
        <v>1.6721600000000002E-3</v>
      </c>
      <c r="AP43" s="34">
        <f>$R$28/'Fixed data'!$C$7</f>
        <v>1.6721600000000002E-3</v>
      </c>
      <c r="AQ43" s="34">
        <f>$R$28/'Fixed data'!$C$7</f>
        <v>1.6721600000000002E-3</v>
      </c>
      <c r="AR43" s="34">
        <f>$R$28/'Fixed data'!$C$7</f>
        <v>1.6721600000000002E-3</v>
      </c>
      <c r="AS43" s="34">
        <f>$R$28/'Fixed data'!$C$7</f>
        <v>1.6721600000000002E-3</v>
      </c>
      <c r="AT43" s="34">
        <f>$R$28/'Fixed data'!$C$7</f>
        <v>1.6721600000000002E-3</v>
      </c>
      <c r="AU43" s="34">
        <f>$R$28/'Fixed data'!$C$7</f>
        <v>1.6721600000000002E-3</v>
      </c>
      <c r="AV43" s="34">
        <f>$R$28/'Fixed data'!$C$7</f>
        <v>1.6721600000000002E-3</v>
      </c>
      <c r="AW43" s="34">
        <f>$R$28/'Fixed data'!$C$7</f>
        <v>1.6721600000000002E-3</v>
      </c>
      <c r="AX43" s="34">
        <f>$R$28/'Fixed data'!$C$7</f>
        <v>1.6721600000000002E-3</v>
      </c>
      <c r="AY43" s="34">
        <f>$R$28/'Fixed data'!$C$7</f>
        <v>1.6721600000000002E-3</v>
      </c>
      <c r="AZ43" s="34">
        <f>$R$28/'Fixed data'!$C$7</f>
        <v>1.6721600000000002E-3</v>
      </c>
      <c r="BA43" s="34">
        <f>$R$28/'Fixed data'!$C$7</f>
        <v>1.6721600000000002E-3</v>
      </c>
      <c r="BB43" s="34">
        <f>$R$28/'Fixed data'!$C$7</f>
        <v>1.6721600000000002E-3</v>
      </c>
      <c r="BC43" s="34">
        <f>$R$28/'Fixed data'!$C$7</f>
        <v>1.6721600000000002E-3</v>
      </c>
      <c r="BD43" s="34">
        <f>$R$28/'Fixed data'!$C$7</f>
        <v>1.6721600000000002E-3</v>
      </c>
    </row>
    <row r="44" spans="1:57" ht="16.5" hidden="1" customHeight="1" outlineLevel="1" x14ac:dyDescent="0.35">
      <c r="A44" s="115"/>
      <c r="B44" s="9" t="s">
        <v>113</v>
      </c>
      <c r="C44" s="11" t="s">
        <v>135</v>
      </c>
      <c r="D44" s="9" t="s">
        <v>40</v>
      </c>
      <c r="F44" s="34"/>
      <c r="G44" s="34"/>
      <c r="H44" s="34"/>
      <c r="I44" s="34"/>
      <c r="J44" s="34"/>
      <c r="K44" s="34"/>
      <c r="L44" s="34"/>
      <c r="M44" s="34"/>
      <c r="N44" s="34"/>
      <c r="O44" s="34"/>
      <c r="P44" s="34"/>
      <c r="Q44" s="34"/>
      <c r="R44" s="34"/>
      <c r="S44" s="34"/>
      <c r="T44" s="34">
        <f>$S$28/'Fixed data'!$C$7</f>
        <v>1.6721600000000002E-3</v>
      </c>
      <c r="U44" s="34">
        <f>$S$28/'Fixed data'!$C$7</f>
        <v>1.6721600000000002E-3</v>
      </c>
      <c r="V44" s="34">
        <f>$S$28/'Fixed data'!$C$7</f>
        <v>1.6721600000000002E-3</v>
      </c>
      <c r="W44" s="34">
        <f>$S$28/'Fixed data'!$C$7</f>
        <v>1.6721600000000002E-3</v>
      </c>
      <c r="X44" s="34">
        <f>$S$28/'Fixed data'!$C$7</f>
        <v>1.6721600000000002E-3</v>
      </c>
      <c r="Y44" s="34">
        <f>$S$28/'Fixed data'!$C$7</f>
        <v>1.6721600000000002E-3</v>
      </c>
      <c r="Z44" s="34">
        <f>$S$28/'Fixed data'!$C$7</f>
        <v>1.6721600000000002E-3</v>
      </c>
      <c r="AA44" s="34">
        <f>$S$28/'Fixed data'!$C$7</f>
        <v>1.6721600000000002E-3</v>
      </c>
      <c r="AB44" s="34">
        <f>$S$28/'Fixed data'!$C$7</f>
        <v>1.6721600000000002E-3</v>
      </c>
      <c r="AC44" s="34">
        <f>$S$28/'Fixed data'!$C$7</f>
        <v>1.6721600000000002E-3</v>
      </c>
      <c r="AD44" s="34">
        <f>$S$28/'Fixed data'!$C$7</f>
        <v>1.6721600000000002E-3</v>
      </c>
      <c r="AE44" s="34">
        <f>$S$28/'Fixed data'!$C$7</f>
        <v>1.6721600000000002E-3</v>
      </c>
      <c r="AF44" s="34">
        <f>$S$28/'Fixed data'!$C$7</f>
        <v>1.6721600000000002E-3</v>
      </c>
      <c r="AG44" s="34">
        <f>$S$28/'Fixed data'!$C$7</f>
        <v>1.6721600000000002E-3</v>
      </c>
      <c r="AH44" s="34">
        <f>$S$28/'Fixed data'!$C$7</f>
        <v>1.6721600000000002E-3</v>
      </c>
      <c r="AI44" s="34">
        <f>$S$28/'Fixed data'!$C$7</f>
        <v>1.6721600000000002E-3</v>
      </c>
      <c r="AJ44" s="34">
        <f>$S$28/'Fixed data'!$C$7</f>
        <v>1.6721600000000002E-3</v>
      </c>
      <c r="AK44" s="34">
        <f>$S$28/'Fixed data'!$C$7</f>
        <v>1.6721600000000002E-3</v>
      </c>
      <c r="AL44" s="34">
        <f>$S$28/'Fixed data'!$C$7</f>
        <v>1.6721600000000002E-3</v>
      </c>
      <c r="AM44" s="34">
        <f>$S$28/'Fixed data'!$C$7</f>
        <v>1.6721600000000002E-3</v>
      </c>
      <c r="AN44" s="34">
        <f>$S$28/'Fixed data'!$C$7</f>
        <v>1.6721600000000002E-3</v>
      </c>
      <c r="AO44" s="34">
        <f>$S$28/'Fixed data'!$C$7</f>
        <v>1.6721600000000002E-3</v>
      </c>
      <c r="AP44" s="34">
        <f>$S$28/'Fixed data'!$C$7</f>
        <v>1.6721600000000002E-3</v>
      </c>
      <c r="AQ44" s="34">
        <f>$S$28/'Fixed data'!$C$7</f>
        <v>1.6721600000000002E-3</v>
      </c>
      <c r="AR44" s="34">
        <f>$S$28/'Fixed data'!$C$7</f>
        <v>1.6721600000000002E-3</v>
      </c>
      <c r="AS44" s="34">
        <f>$S$28/'Fixed data'!$C$7</f>
        <v>1.6721600000000002E-3</v>
      </c>
      <c r="AT44" s="34">
        <f>$S$28/'Fixed data'!$C$7</f>
        <v>1.6721600000000002E-3</v>
      </c>
      <c r="AU44" s="34">
        <f>$S$28/'Fixed data'!$C$7</f>
        <v>1.6721600000000002E-3</v>
      </c>
      <c r="AV44" s="34">
        <f>$S$28/'Fixed data'!$C$7</f>
        <v>1.6721600000000002E-3</v>
      </c>
      <c r="AW44" s="34">
        <f>$S$28/'Fixed data'!$C$7</f>
        <v>1.6721600000000002E-3</v>
      </c>
      <c r="AX44" s="34">
        <f>$S$28/'Fixed data'!$C$7</f>
        <v>1.6721600000000002E-3</v>
      </c>
      <c r="AY44" s="34">
        <f>$S$28/'Fixed data'!$C$7</f>
        <v>1.6721600000000002E-3</v>
      </c>
      <c r="AZ44" s="34">
        <f>$S$28/'Fixed data'!$C$7</f>
        <v>1.6721600000000002E-3</v>
      </c>
      <c r="BA44" s="34">
        <f>$S$28/'Fixed data'!$C$7</f>
        <v>1.6721600000000002E-3</v>
      </c>
      <c r="BB44" s="34">
        <f>$S$28/'Fixed data'!$C$7</f>
        <v>1.6721600000000002E-3</v>
      </c>
      <c r="BC44" s="34">
        <f>$S$28/'Fixed data'!$C$7</f>
        <v>1.6721600000000002E-3</v>
      </c>
      <c r="BD44" s="34">
        <f>$S$28/'Fixed data'!$C$7</f>
        <v>1.6721600000000002E-3</v>
      </c>
    </row>
    <row r="45" spans="1:57" ht="16.5" hidden="1" customHeight="1" outlineLevel="1" x14ac:dyDescent="0.35">
      <c r="A45" s="115"/>
      <c r="B45" s="9" t="s">
        <v>114</v>
      </c>
      <c r="C45" s="11" t="s">
        <v>136</v>
      </c>
      <c r="D45" s="9" t="s">
        <v>40</v>
      </c>
      <c r="F45" s="34"/>
      <c r="G45" s="34"/>
      <c r="H45" s="34"/>
      <c r="I45" s="34"/>
      <c r="J45" s="34"/>
      <c r="K45" s="34"/>
      <c r="L45" s="34"/>
      <c r="M45" s="34"/>
      <c r="N45" s="34"/>
      <c r="O45" s="34"/>
      <c r="P45" s="34"/>
      <c r="Q45" s="34"/>
      <c r="R45" s="34"/>
      <c r="S45" s="34"/>
      <c r="T45" s="34"/>
      <c r="U45" s="34">
        <f>$T$28/'Fixed data'!$C$7</f>
        <v>1.6721600000000002E-3</v>
      </c>
      <c r="V45" s="34">
        <f>$T$28/'Fixed data'!$C$7</f>
        <v>1.6721600000000002E-3</v>
      </c>
      <c r="W45" s="34">
        <f>$T$28/'Fixed data'!$C$7</f>
        <v>1.6721600000000002E-3</v>
      </c>
      <c r="X45" s="34">
        <f>$T$28/'Fixed data'!$C$7</f>
        <v>1.6721600000000002E-3</v>
      </c>
      <c r="Y45" s="34">
        <f>$T$28/'Fixed data'!$C$7</f>
        <v>1.6721600000000002E-3</v>
      </c>
      <c r="Z45" s="34">
        <f>$T$28/'Fixed data'!$C$7</f>
        <v>1.6721600000000002E-3</v>
      </c>
      <c r="AA45" s="34">
        <f>$T$28/'Fixed data'!$C$7</f>
        <v>1.6721600000000002E-3</v>
      </c>
      <c r="AB45" s="34">
        <f>$T$28/'Fixed data'!$C$7</f>
        <v>1.6721600000000002E-3</v>
      </c>
      <c r="AC45" s="34">
        <f>$T$28/'Fixed data'!$C$7</f>
        <v>1.6721600000000002E-3</v>
      </c>
      <c r="AD45" s="34">
        <f>$T$28/'Fixed data'!$C$7</f>
        <v>1.6721600000000002E-3</v>
      </c>
      <c r="AE45" s="34">
        <f>$T$28/'Fixed data'!$C$7</f>
        <v>1.6721600000000002E-3</v>
      </c>
      <c r="AF45" s="34">
        <f>$T$28/'Fixed data'!$C$7</f>
        <v>1.6721600000000002E-3</v>
      </c>
      <c r="AG45" s="34">
        <f>$T$28/'Fixed data'!$C$7</f>
        <v>1.6721600000000002E-3</v>
      </c>
      <c r="AH45" s="34">
        <f>$T$28/'Fixed data'!$C$7</f>
        <v>1.6721600000000002E-3</v>
      </c>
      <c r="AI45" s="34">
        <f>$T$28/'Fixed data'!$C$7</f>
        <v>1.6721600000000002E-3</v>
      </c>
      <c r="AJ45" s="34">
        <f>$T$28/'Fixed data'!$C$7</f>
        <v>1.6721600000000002E-3</v>
      </c>
      <c r="AK45" s="34">
        <f>$T$28/'Fixed data'!$C$7</f>
        <v>1.6721600000000002E-3</v>
      </c>
      <c r="AL45" s="34">
        <f>$T$28/'Fixed data'!$C$7</f>
        <v>1.6721600000000002E-3</v>
      </c>
      <c r="AM45" s="34">
        <f>$T$28/'Fixed data'!$C$7</f>
        <v>1.6721600000000002E-3</v>
      </c>
      <c r="AN45" s="34">
        <f>$T$28/'Fixed data'!$C$7</f>
        <v>1.6721600000000002E-3</v>
      </c>
      <c r="AO45" s="34">
        <f>$T$28/'Fixed data'!$C$7</f>
        <v>1.6721600000000002E-3</v>
      </c>
      <c r="AP45" s="34">
        <f>$T$28/'Fixed data'!$C$7</f>
        <v>1.6721600000000002E-3</v>
      </c>
      <c r="AQ45" s="34">
        <f>$T$28/'Fixed data'!$C$7</f>
        <v>1.6721600000000002E-3</v>
      </c>
      <c r="AR45" s="34">
        <f>$T$28/'Fixed data'!$C$7</f>
        <v>1.6721600000000002E-3</v>
      </c>
      <c r="AS45" s="34">
        <f>$T$28/'Fixed data'!$C$7</f>
        <v>1.6721600000000002E-3</v>
      </c>
      <c r="AT45" s="34">
        <f>$T$28/'Fixed data'!$C$7</f>
        <v>1.6721600000000002E-3</v>
      </c>
      <c r="AU45" s="34">
        <f>$T$28/'Fixed data'!$C$7</f>
        <v>1.6721600000000002E-3</v>
      </c>
      <c r="AV45" s="34">
        <f>$T$28/'Fixed data'!$C$7</f>
        <v>1.6721600000000002E-3</v>
      </c>
      <c r="AW45" s="34">
        <f>$T$28/'Fixed data'!$C$7</f>
        <v>1.6721600000000002E-3</v>
      </c>
      <c r="AX45" s="34">
        <f>$T$28/'Fixed data'!$C$7</f>
        <v>1.6721600000000002E-3</v>
      </c>
      <c r="AY45" s="34">
        <f>$T$28/'Fixed data'!$C$7</f>
        <v>1.6721600000000002E-3</v>
      </c>
      <c r="AZ45" s="34">
        <f>$T$28/'Fixed data'!$C$7</f>
        <v>1.6721600000000002E-3</v>
      </c>
      <c r="BA45" s="34">
        <f>$T$28/'Fixed data'!$C$7</f>
        <v>1.6721600000000002E-3</v>
      </c>
      <c r="BB45" s="34">
        <f>$T$28/'Fixed data'!$C$7</f>
        <v>1.6721600000000002E-3</v>
      </c>
      <c r="BC45" s="34">
        <f>$T$28/'Fixed data'!$C$7</f>
        <v>1.6721600000000002E-3</v>
      </c>
      <c r="BD45" s="34">
        <f>$T$28/'Fixed data'!$C$7</f>
        <v>1.6721600000000002E-3</v>
      </c>
    </row>
    <row r="46" spans="1:57" ht="16.5" hidden="1" customHeight="1" outlineLevel="1" x14ac:dyDescent="0.35">
      <c r="A46" s="115"/>
      <c r="B46" s="9" t="s">
        <v>115</v>
      </c>
      <c r="C46" s="11" t="s">
        <v>137</v>
      </c>
      <c r="D46" s="9" t="s">
        <v>40</v>
      </c>
      <c r="F46" s="34"/>
      <c r="G46" s="34"/>
      <c r="H46" s="34"/>
      <c r="I46" s="34"/>
      <c r="J46" s="34"/>
      <c r="K46" s="34"/>
      <c r="L46" s="34"/>
      <c r="M46" s="34"/>
      <c r="N46" s="34"/>
      <c r="O46" s="34"/>
      <c r="P46" s="34"/>
      <c r="Q46" s="34"/>
      <c r="R46" s="34"/>
      <c r="S46" s="34"/>
      <c r="T46" s="34"/>
      <c r="U46" s="34"/>
      <c r="V46" s="34">
        <f>$U$28/'Fixed data'!$C$7</f>
        <v>1.6721600000000002E-3</v>
      </c>
      <c r="W46" s="34">
        <f>$U$28/'Fixed data'!$C$7</f>
        <v>1.6721600000000002E-3</v>
      </c>
      <c r="X46" s="34">
        <f>$U$28/'Fixed data'!$C$7</f>
        <v>1.6721600000000002E-3</v>
      </c>
      <c r="Y46" s="34">
        <f>$U$28/'Fixed data'!$C$7</f>
        <v>1.6721600000000002E-3</v>
      </c>
      <c r="Z46" s="34">
        <f>$U$28/'Fixed data'!$C$7</f>
        <v>1.6721600000000002E-3</v>
      </c>
      <c r="AA46" s="34">
        <f>$U$28/'Fixed data'!$C$7</f>
        <v>1.6721600000000002E-3</v>
      </c>
      <c r="AB46" s="34">
        <f>$U$28/'Fixed data'!$C$7</f>
        <v>1.6721600000000002E-3</v>
      </c>
      <c r="AC46" s="34">
        <f>$U$28/'Fixed data'!$C$7</f>
        <v>1.6721600000000002E-3</v>
      </c>
      <c r="AD46" s="34">
        <f>$U$28/'Fixed data'!$C$7</f>
        <v>1.6721600000000002E-3</v>
      </c>
      <c r="AE46" s="34">
        <f>$U$28/'Fixed data'!$C$7</f>
        <v>1.6721600000000002E-3</v>
      </c>
      <c r="AF46" s="34">
        <f>$U$28/'Fixed data'!$C$7</f>
        <v>1.6721600000000002E-3</v>
      </c>
      <c r="AG46" s="34">
        <f>$U$28/'Fixed data'!$C$7</f>
        <v>1.6721600000000002E-3</v>
      </c>
      <c r="AH46" s="34">
        <f>$U$28/'Fixed data'!$C$7</f>
        <v>1.6721600000000002E-3</v>
      </c>
      <c r="AI46" s="34">
        <f>$U$28/'Fixed data'!$C$7</f>
        <v>1.6721600000000002E-3</v>
      </c>
      <c r="AJ46" s="34">
        <f>$U$28/'Fixed data'!$C$7</f>
        <v>1.6721600000000002E-3</v>
      </c>
      <c r="AK46" s="34">
        <f>$U$28/'Fixed data'!$C$7</f>
        <v>1.6721600000000002E-3</v>
      </c>
      <c r="AL46" s="34">
        <f>$U$28/'Fixed data'!$C$7</f>
        <v>1.6721600000000002E-3</v>
      </c>
      <c r="AM46" s="34">
        <f>$U$28/'Fixed data'!$C$7</f>
        <v>1.6721600000000002E-3</v>
      </c>
      <c r="AN46" s="34">
        <f>$U$28/'Fixed data'!$C$7</f>
        <v>1.6721600000000002E-3</v>
      </c>
      <c r="AO46" s="34">
        <f>$U$28/'Fixed data'!$C$7</f>
        <v>1.6721600000000002E-3</v>
      </c>
      <c r="AP46" s="34">
        <f>$U$28/'Fixed data'!$C$7</f>
        <v>1.6721600000000002E-3</v>
      </c>
      <c r="AQ46" s="34">
        <f>$U$28/'Fixed data'!$C$7</f>
        <v>1.6721600000000002E-3</v>
      </c>
      <c r="AR46" s="34">
        <f>$U$28/'Fixed data'!$C$7</f>
        <v>1.6721600000000002E-3</v>
      </c>
      <c r="AS46" s="34">
        <f>$U$28/'Fixed data'!$C$7</f>
        <v>1.6721600000000002E-3</v>
      </c>
      <c r="AT46" s="34">
        <f>$U$28/'Fixed data'!$C$7</f>
        <v>1.6721600000000002E-3</v>
      </c>
      <c r="AU46" s="34">
        <f>$U$28/'Fixed data'!$C$7</f>
        <v>1.6721600000000002E-3</v>
      </c>
      <c r="AV46" s="34">
        <f>$U$28/'Fixed data'!$C$7</f>
        <v>1.6721600000000002E-3</v>
      </c>
      <c r="AW46" s="34">
        <f>$U$28/'Fixed data'!$C$7</f>
        <v>1.6721600000000002E-3</v>
      </c>
      <c r="AX46" s="34">
        <f>$U$28/'Fixed data'!$C$7</f>
        <v>1.6721600000000002E-3</v>
      </c>
      <c r="AY46" s="34">
        <f>$U$28/'Fixed data'!$C$7</f>
        <v>1.6721600000000002E-3</v>
      </c>
      <c r="AZ46" s="34">
        <f>$U$28/'Fixed data'!$C$7</f>
        <v>1.6721600000000002E-3</v>
      </c>
      <c r="BA46" s="34">
        <f>$U$28/'Fixed data'!$C$7</f>
        <v>1.6721600000000002E-3</v>
      </c>
      <c r="BB46" s="34">
        <f>$U$28/'Fixed data'!$C$7</f>
        <v>1.6721600000000002E-3</v>
      </c>
      <c r="BC46" s="34">
        <f>$U$28/'Fixed data'!$C$7</f>
        <v>1.6721600000000002E-3</v>
      </c>
      <c r="BD46" s="34">
        <f>$U$28/'Fixed data'!$C$7</f>
        <v>1.6721600000000002E-3</v>
      </c>
    </row>
    <row r="47" spans="1:57" ht="16.5" hidden="1" customHeight="1" outlineLevel="1" x14ac:dyDescent="0.35">
      <c r="A47" s="115"/>
      <c r="B47" s="9" t="s">
        <v>116</v>
      </c>
      <c r="C47" s="11" t="s">
        <v>138</v>
      </c>
      <c r="D47" s="9" t="s">
        <v>40</v>
      </c>
      <c r="F47" s="34"/>
      <c r="G47" s="34"/>
      <c r="H47" s="34"/>
      <c r="I47" s="34"/>
      <c r="J47" s="34"/>
      <c r="K47" s="34"/>
      <c r="L47" s="34"/>
      <c r="M47" s="34"/>
      <c r="N47" s="34"/>
      <c r="O47" s="34"/>
      <c r="P47" s="34"/>
      <c r="Q47" s="34"/>
      <c r="R47" s="34"/>
      <c r="S47" s="34"/>
      <c r="T47" s="34"/>
      <c r="U47" s="34"/>
      <c r="V47" s="34"/>
      <c r="W47" s="34">
        <f>$V$28/'Fixed data'!$C$7</f>
        <v>1.6721600000000002E-3</v>
      </c>
      <c r="X47" s="34">
        <f>$V$28/'Fixed data'!$C$7</f>
        <v>1.6721600000000002E-3</v>
      </c>
      <c r="Y47" s="34">
        <f>$V$28/'Fixed data'!$C$7</f>
        <v>1.6721600000000002E-3</v>
      </c>
      <c r="Z47" s="34">
        <f>$V$28/'Fixed data'!$C$7</f>
        <v>1.6721600000000002E-3</v>
      </c>
      <c r="AA47" s="34">
        <f>$V$28/'Fixed data'!$C$7</f>
        <v>1.6721600000000002E-3</v>
      </c>
      <c r="AB47" s="34">
        <f>$V$28/'Fixed data'!$C$7</f>
        <v>1.6721600000000002E-3</v>
      </c>
      <c r="AC47" s="34">
        <f>$V$28/'Fixed data'!$C$7</f>
        <v>1.6721600000000002E-3</v>
      </c>
      <c r="AD47" s="34">
        <f>$V$28/'Fixed data'!$C$7</f>
        <v>1.6721600000000002E-3</v>
      </c>
      <c r="AE47" s="34">
        <f>$V$28/'Fixed data'!$C$7</f>
        <v>1.6721600000000002E-3</v>
      </c>
      <c r="AF47" s="34">
        <f>$V$28/'Fixed data'!$C$7</f>
        <v>1.6721600000000002E-3</v>
      </c>
      <c r="AG47" s="34">
        <f>$V$28/'Fixed data'!$C$7</f>
        <v>1.6721600000000002E-3</v>
      </c>
      <c r="AH47" s="34">
        <f>$V$28/'Fixed data'!$C$7</f>
        <v>1.6721600000000002E-3</v>
      </c>
      <c r="AI47" s="34">
        <f>$V$28/'Fixed data'!$C$7</f>
        <v>1.6721600000000002E-3</v>
      </c>
      <c r="AJ47" s="34">
        <f>$V$28/'Fixed data'!$C$7</f>
        <v>1.6721600000000002E-3</v>
      </c>
      <c r="AK47" s="34">
        <f>$V$28/'Fixed data'!$C$7</f>
        <v>1.6721600000000002E-3</v>
      </c>
      <c r="AL47" s="34">
        <f>$V$28/'Fixed data'!$C$7</f>
        <v>1.6721600000000002E-3</v>
      </c>
      <c r="AM47" s="34">
        <f>$V$28/'Fixed data'!$C$7</f>
        <v>1.6721600000000002E-3</v>
      </c>
      <c r="AN47" s="34">
        <f>$V$28/'Fixed data'!$C$7</f>
        <v>1.6721600000000002E-3</v>
      </c>
      <c r="AO47" s="34">
        <f>$V$28/'Fixed data'!$C$7</f>
        <v>1.6721600000000002E-3</v>
      </c>
      <c r="AP47" s="34">
        <f>$V$28/'Fixed data'!$C$7</f>
        <v>1.6721600000000002E-3</v>
      </c>
      <c r="AQ47" s="34">
        <f>$V$28/'Fixed data'!$C$7</f>
        <v>1.6721600000000002E-3</v>
      </c>
      <c r="AR47" s="34">
        <f>$V$28/'Fixed data'!$C$7</f>
        <v>1.6721600000000002E-3</v>
      </c>
      <c r="AS47" s="34">
        <f>$V$28/'Fixed data'!$C$7</f>
        <v>1.6721600000000002E-3</v>
      </c>
      <c r="AT47" s="34">
        <f>$V$28/'Fixed data'!$C$7</f>
        <v>1.6721600000000002E-3</v>
      </c>
      <c r="AU47" s="34">
        <f>$V$28/'Fixed data'!$C$7</f>
        <v>1.6721600000000002E-3</v>
      </c>
      <c r="AV47" s="34">
        <f>$V$28/'Fixed data'!$C$7</f>
        <v>1.6721600000000002E-3</v>
      </c>
      <c r="AW47" s="34">
        <f>$V$28/'Fixed data'!$C$7</f>
        <v>1.6721600000000002E-3</v>
      </c>
      <c r="AX47" s="34">
        <f>$V$28/'Fixed data'!$C$7</f>
        <v>1.6721600000000002E-3</v>
      </c>
      <c r="AY47" s="34">
        <f>$V$28/'Fixed data'!$C$7</f>
        <v>1.6721600000000002E-3</v>
      </c>
      <c r="AZ47" s="34">
        <f>$V$28/'Fixed data'!$C$7</f>
        <v>1.6721600000000002E-3</v>
      </c>
      <c r="BA47" s="34">
        <f>$V$28/'Fixed data'!$C$7</f>
        <v>1.6721600000000002E-3</v>
      </c>
      <c r="BB47" s="34">
        <f>$V$28/'Fixed data'!$C$7</f>
        <v>1.6721600000000002E-3</v>
      </c>
      <c r="BC47" s="34">
        <f>$V$28/'Fixed data'!$C$7</f>
        <v>1.6721600000000002E-3</v>
      </c>
      <c r="BD47" s="34">
        <f>$V$28/'Fixed data'!$C$7</f>
        <v>1.6721600000000002E-3</v>
      </c>
    </row>
    <row r="48" spans="1:57" ht="16.5" hidden="1" customHeight="1" outlineLevel="1" x14ac:dyDescent="0.35">
      <c r="A48" s="115"/>
      <c r="B48" s="9" t="s">
        <v>117</v>
      </c>
      <c r="C48" s="11" t="s">
        <v>139</v>
      </c>
      <c r="D48" s="9" t="s">
        <v>40</v>
      </c>
      <c r="F48" s="34"/>
      <c r="G48" s="34"/>
      <c r="H48" s="34"/>
      <c r="I48" s="34"/>
      <c r="J48" s="34"/>
      <c r="K48" s="34"/>
      <c r="L48" s="34"/>
      <c r="M48" s="34"/>
      <c r="N48" s="34"/>
      <c r="O48" s="34"/>
      <c r="P48" s="34"/>
      <c r="Q48" s="34"/>
      <c r="R48" s="34"/>
      <c r="S48" s="34"/>
      <c r="T48" s="34"/>
      <c r="U48" s="34"/>
      <c r="V48" s="34"/>
      <c r="W48" s="34"/>
      <c r="X48" s="34">
        <f>$W$28/'Fixed data'!$C$7</f>
        <v>1.6721600000000002E-3</v>
      </c>
      <c r="Y48" s="34">
        <f>$W$28/'Fixed data'!$C$7</f>
        <v>1.6721600000000002E-3</v>
      </c>
      <c r="Z48" s="34">
        <f>$W$28/'Fixed data'!$C$7</f>
        <v>1.6721600000000002E-3</v>
      </c>
      <c r="AA48" s="34">
        <f>$W$28/'Fixed data'!$C$7</f>
        <v>1.6721600000000002E-3</v>
      </c>
      <c r="AB48" s="34">
        <f>$W$28/'Fixed data'!$C$7</f>
        <v>1.6721600000000002E-3</v>
      </c>
      <c r="AC48" s="34">
        <f>$W$28/'Fixed data'!$C$7</f>
        <v>1.6721600000000002E-3</v>
      </c>
      <c r="AD48" s="34">
        <f>$W$28/'Fixed data'!$C$7</f>
        <v>1.6721600000000002E-3</v>
      </c>
      <c r="AE48" s="34">
        <f>$W$28/'Fixed data'!$C$7</f>
        <v>1.6721600000000002E-3</v>
      </c>
      <c r="AF48" s="34">
        <f>$W$28/'Fixed data'!$C$7</f>
        <v>1.6721600000000002E-3</v>
      </c>
      <c r="AG48" s="34">
        <f>$W$28/'Fixed data'!$C$7</f>
        <v>1.6721600000000002E-3</v>
      </c>
      <c r="AH48" s="34">
        <f>$W$28/'Fixed data'!$C$7</f>
        <v>1.6721600000000002E-3</v>
      </c>
      <c r="AI48" s="34">
        <f>$W$28/'Fixed data'!$C$7</f>
        <v>1.6721600000000002E-3</v>
      </c>
      <c r="AJ48" s="34">
        <f>$W$28/'Fixed data'!$C$7</f>
        <v>1.6721600000000002E-3</v>
      </c>
      <c r="AK48" s="34">
        <f>$W$28/'Fixed data'!$C$7</f>
        <v>1.6721600000000002E-3</v>
      </c>
      <c r="AL48" s="34">
        <f>$W$28/'Fixed data'!$C$7</f>
        <v>1.6721600000000002E-3</v>
      </c>
      <c r="AM48" s="34">
        <f>$W$28/'Fixed data'!$C$7</f>
        <v>1.6721600000000002E-3</v>
      </c>
      <c r="AN48" s="34">
        <f>$W$28/'Fixed data'!$C$7</f>
        <v>1.6721600000000002E-3</v>
      </c>
      <c r="AO48" s="34">
        <f>$W$28/'Fixed data'!$C$7</f>
        <v>1.6721600000000002E-3</v>
      </c>
      <c r="AP48" s="34">
        <f>$W$28/'Fixed data'!$C$7</f>
        <v>1.6721600000000002E-3</v>
      </c>
      <c r="AQ48" s="34">
        <f>$W$28/'Fixed data'!$C$7</f>
        <v>1.6721600000000002E-3</v>
      </c>
      <c r="AR48" s="34">
        <f>$W$28/'Fixed data'!$C$7</f>
        <v>1.6721600000000002E-3</v>
      </c>
      <c r="AS48" s="34">
        <f>$W$28/'Fixed data'!$C$7</f>
        <v>1.6721600000000002E-3</v>
      </c>
      <c r="AT48" s="34">
        <f>$W$28/'Fixed data'!$C$7</f>
        <v>1.6721600000000002E-3</v>
      </c>
      <c r="AU48" s="34">
        <f>$W$28/'Fixed data'!$C$7</f>
        <v>1.6721600000000002E-3</v>
      </c>
      <c r="AV48" s="34">
        <f>$W$28/'Fixed data'!$C$7</f>
        <v>1.6721600000000002E-3</v>
      </c>
      <c r="AW48" s="34">
        <f>$W$28/'Fixed data'!$C$7</f>
        <v>1.6721600000000002E-3</v>
      </c>
      <c r="AX48" s="34">
        <f>$W$28/'Fixed data'!$C$7</f>
        <v>1.6721600000000002E-3</v>
      </c>
      <c r="AY48" s="34">
        <f>$W$28/'Fixed data'!$C$7</f>
        <v>1.6721600000000002E-3</v>
      </c>
      <c r="AZ48" s="34">
        <f>$W$28/'Fixed data'!$C$7</f>
        <v>1.6721600000000002E-3</v>
      </c>
      <c r="BA48" s="34">
        <f>$W$28/'Fixed data'!$C$7</f>
        <v>1.6721600000000002E-3</v>
      </c>
      <c r="BB48" s="34">
        <f>$W$28/'Fixed data'!$C$7</f>
        <v>1.6721600000000002E-3</v>
      </c>
      <c r="BC48" s="34">
        <f>$W$28/'Fixed data'!$C$7</f>
        <v>1.6721600000000002E-3</v>
      </c>
      <c r="BD48" s="34">
        <f>$W$28/'Fixed data'!$C$7</f>
        <v>1.6721600000000002E-3</v>
      </c>
    </row>
    <row r="49" spans="1:56" ht="16.5" hidden="1" customHeight="1" outlineLevel="1" x14ac:dyDescent="0.35">
      <c r="A49" s="115"/>
      <c r="B49" s="9" t="s">
        <v>118</v>
      </c>
      <c r="C49" s="11" t="s">
        <v>140</v>
      </c>
      <c r="D49" s="9" t="s">
        <v>40</v>
      </c>
      <c r="F49" s="34"/>
      <c r="G49" s="34"/>
      <c r="H49" s="34"/>
      <c r="I49" s="34"/>
      <c r="J49" s="34"/>
      <c r="K49" s="34"/>
      <c r="L49" s="34"/>
      <c r="M49" s="34"/>
      <c r="N49" s="34"/>
      <c r="O49" s="34"/>
      <c r="P49" s="34"/>
      <c r="Q49" s="34"/>
      <c r="R49" s="34"/>
      <c r="S49" s="34"/>
      <c r="T49" s="34"/>
      <c r="U49" s="34"/>
      <c r="V49" s="34"/>
      <c r="W49" s="34"/>
      <c r="X49" s="34"/>
      <c r="Y49" s="34">
        <f>$X$28/'Fixed data'!$C$7</f>
        <v>1.6721600000000002E-3</v>
      </c>
      <c r="Z49" s="34">
        <f>$X$28/'Fixed data'!$C$7</f>
        <v>1.6721600000000002E-3</v>
      </c>
      <c r="AA49" s="34">
        <f>$X$28/'Fixed data'!$C$7</f>
        <v>1.6721600000000002E-3</v>
      </c>
      <c r="AB49" s="34">
        <f>$X$28/'Fixed data'!$C$7</f>
        <v>1.6721600000000002E-3</v>
      </c>
      <c r="AC49" s="34">
        <f>$X$28/'Fixed data'!$C$7</f>
        <v>1.6721600000000002E-3</v>
      </c>
      <c r="AD49" s="34">
        <f>$X$28/'Fixed data'!$C$7</f>
        <v>1.6721600000000002E-3</v>
      </c>
      <c r="AE49" s="34">
        <f>$X$28/'Fixed data'!$C$7</f>
        <v>1.6721600000000002E-3</v>
      </c>
      <c r="AF49" s="34">
        <f>$X$28/'Fixed data'!$C$7</f>
        <v>1.6721600000000002E-3</v>
      </c>
      <c r="AG49" s="34">
        <f>$X$28/'Fixed data'!$C$7</f>
        <v>1.6721600000000002E-3</v>
      </c>
      <c r="AH49" s="34">
        <f>$X$28/'Fixed data'!$C$7</f>
        <v>1.6721600000000002E-3</v>
      </c>
      <c r="AI49" s="34">
        <f>$X$28/'Fixed data'!$C$7</f>
        <v>1.6721600000000002E-3</v>
      </c>
      <c r="AJ49" s="34">
        <f>$X$28/'Fixed data'!$C$7</f>
        <v>1.6721600000000002E-3</v>
      </c>
      <c r="AK49" s="34">
        <f>$X$28/'Fixed data'!$C$7</f>
        <v>1.6721600000000002E-3</v>
      </c>
      <c r="AL49" s="34">
        <f>$X$28/'Fixed data'!$C$7</f>
        <v>1.6721600000000002E-3</v>
      </c>
      <c r="AM49" s="34">
        <f>$X$28/'Fixed data'!$C$7</f>
        <v>1.6721600000000002E-3</v>
      </c>
      <c r="AN49" s="34">
        <f>$X$28/'Fixed data'!$C$7</f>
        <v>1.6721600000000002E-3</v>
      </c>
      <c r="AO49" s="34">
        <f>$X$28/'Fixed data'!$C$7</f>
        <v>1.6721600000000002E-3</v>
      </c>
      <c r="AP49" s="34">
        <f>$X$28/'Fixed data'!$C$7</f>
        <v>1.6721600000000002E-3</v>
      </c>
      <c r="AQ49" s="34">
        <f>$X$28/'Fixed data'!$C$7</f>
        <v>1.6721600000000002E-3</v>
      </c>
      <c r="AR49" s="34">
        <f>$X$28/'Fixed data'!$C$7</f>
        <v>1.6721600000000002E-3</v>
      </c>
      <c r="AS49" s="34">
        <f>$X$28/'Fixed data'!$C$7</f>
        <v>1.6721600000000002E-3</v>
      </c>
      <c r="AT49" s="34">
        <f>$X$28/'Fixed data'!$C$7</f>
        <v>1.6721600000000002E-3</v>
      </c>
      <c r="AU49" s="34">
        <f>$X$28/'Fixed data'!$C$7</f>
        <v>1.6721600000000002E-3</v>
      </c>
      <c r="AV49" s="34">
        <f>$X$28/'Fixed data'!$C$7</f>
        <v>1.6721600000000002E-3</v>
      </c>
      <c r="AW49" s="34">
        <f>$X$28/'Fixed data'!$C$7</f>
        <v>1.6721600000000002E-3</v>
      </c>
      <c r="AX49" s="34">
        <f>$X$28/'Fixed data'!$C$7</f>
        <v>1.6721600000000002E-3</v>
      </c>
      <c r="AY49" s="34">
        <f>$X$28/'Fixed data'!$C$7</f>
        <v>1.6721600000000002E-3</v>
      </c>
      <c r="AZ49" s="34">
        <f>$X$28/'Fixed data'!$C$7</f>
        <v>1.6721600000000002E-3</v>
      </c>
      <c r="BA49" s="34">
        <f>$X$28/'Fixed data'!$C$7</f>
        <v>1.6721600000000002E-3</v>
      </c>
      <c r="BB49" s="34">
        <f>$X$28/'Fixed data'!$C$7</f>
        <v>1.6721600000000002E-3</v>
      </c>
      <c r="BC49" s="34">
        <f>$X$28/'Fixed data'!$C$7</f>
        <v>1.6721600000000002E-3</v>
      </c>
      <c r="BD49" s="34">
        <f>$X$28/'Fixed data'!$C$7</f>
        <v>1.6721600000000002E-3</v>
      </c>
    </row>
    <row r="50" spans="1:56" ht="16.5" hidden="1" customHeight="1" outlineLevel="1" x14ac:dyDescent="0.35">
      <c r="A50" s="115"/>
      <c r="B50" s="9" t="s">
        <v>119</v>
      </c>
      <c r="C50" s="11" t="s">
        <v>141</v>
      </c>
      <c r="D50" s="9" t="s">
        <v>40</v>
      </c>
      <c r="F50" s="34"/>
      <c r="G50" s="34"/>
      <c r="H50" s="34"/>
      <c r="I50" s="34"/>
      <c r="J50" s="34"/>
      <c r="K50" s="34"/>
      <c r="L50" s="34"/>
      <c r="M50" s="34"/>
      <c r="N50" s="34"/>
      <c r="O50" s="34"/>
      <c r="P50" s="34"/>
      <c r="Q50" s="34"/>
      <c r="R50" s="34"/>
      <c r="S50" s="34"/>
      <c r="T50" s="34"/>
      <c r="U50" s="34"/>
      <c r="V50" s="34"/>
      <c r="W50" s="34"/>
      <c r="X50" s="34"/>
      <c r="Y50" s="34"/>
      <c r="Z50" s="34">
        <f>$Y$28/'Fixed data'!$C$7</f>
        <v>1.6721600000000002E-3</v>
      </c>
      <c r="AA50" s="34">
        <f>$Y$28/'Fixed data'!$C$7</f>
        <v>1.6721600000000002E-3</v>
      </c>
      <c r="AB50" s="34">
        <f>$Y$28/'Fixed data'!$C$7</f>
        <v>1.6721600000000002E-3</v>
      </c>
      <c r="AC50" s="34">
        <f>$Y$28/'Fixed data'!$C$7</f>
        <v>1.6721600000000002E-3</v>
      </c>
      <c r="AD50" s="34">
        <f>$Y$28/'Fixed data'!$C$7</f>
        <v>1.6721600000000002E-3</v>
      </c>
      <c r="AE50" s="34">
        <f>$Y$28/'Fixed data'!$C$7</f>
        <v>1.6721600000000002E-3</v>
      </c>
      <c r="AF50" s="34">
        <f>$Y$28/'Fixed data'!$C$7</f>
        <v>1.6721600000000002E-3</v>
      </c>
      <c r="AG50" s="34">
        <f>$Y$28/'Fixed data'!$C$7</f>
        <v>1.6721600000000002E-3</v>
      </c>
      <c r="AH50" s="34">
        <f>$Y$28/'Fixed data'!$C$7</f>
        <v>1.6721600000000002E-3</v>
      </c>
      <c r="AI50" s="34">
        <f>$Y$28/'Fixed data'!$C$7</f>
        <v>1.6721600000000002E-3</v>
      </c>
      <c r="AJ50" s="34">
        <f>$Y$28/'Fixed data'!$C$7</f>
        <v>1.6721600000000002E-3</v>
      </c>
      <c r="AK50" s="34">
        <f>$Y$28/'Fixed data'!$C$7</f>
        <v>1.6721600000000002E-3</v>
      </c>
      <c r="AL50" s="34">
        <f>$Y$28/'Fixed data'!$C$7</f>
        <v>1.6721600000000002E-3</v>
      </c>
      <c r="AM50" s="34">
        <f>$Y$28/'Fixed data'!$C$7</f>
        <v>1.6721600000000002E-3</v>
      </c>
      <c r="AN50" s="34">
        <f>$Y$28/'Fixed data'!$C$7</f>
        <v>1.6721600000000002E-3</v>
      </c>
      <c r="AO50" s="34">
        <f>$Y$28/'Fixed data'!$C$7</f>
        <v>1.6721600000000002E-3</v>
      </c>
      <c r="AP50" s="34">
        <f>$Y$28/'Fixed data'!$C$7</f>
        <v>1.6721600000000002E-3</v>
      </c>
      <c r="AQ50" s="34">
        <f>$Y$28/'Fixed data'!$C$7</f>
        <v>1.6721600000000002E-3</v>
      </c>
      <c r="AR50" s="34">
        <f>$Y$28/'Fixed data'!$C$7</f>
        <v>1.6721600000000002E-3</v>
      </c>
      <c r="AS50" s="34">
        <f>$Y$28/'Fixed data'!$C$7</f>
        <v>1.6721600000000002E-3</v>
      </c>
      <c r="AT50" s="34">
        <f>$Y$28/'Fixed data'!$C$7</f>
        <v>1.6721600000000002E-3</v>
      </c>
      <c r="AU50" s="34">
        <f>$Y$28/'Fixed data'!$C$7</f>
        <v>1.6721600000000002E-3</v>
      </c>
      <c r="AV50" s="34">
        <f>$Y$28/'Fixed data'!$C$7</f>
        <v>1.6721600000000002E-3</v>
      </c>
      <c r="AW50" s="34">
        <f>$Y$28/'Fixed data'!$C$7</f>
        <v>1.6721600000000002E-3</v>
      </c>
      <c r="AX50" s="34">
        <f>$Y$28/'Fixed data'!$C$7</f>
        <v>1.6721600000000002E-3</v>
      </c>
      <c r="AY50" s="34">
        <f>$Y$28/'Fixed data'!$C$7</f>
        <v>1.6721600000000002E-3</v>
      </c>
      <c r="AZ50" s="34">
        <f>$Y$28/'Fixed data'!$C$7</f>
        <v>1.6721600000000002E-3</v>
      </c>
      <c r="BA50" s="34">
        <f>$Y$28/'Fixed data'!$C$7</f>
        <v>1.6721600000000002E-3</v>
      </c>
      <c r="BB50" s="34">
        <f>$Y$28/'Fixed data'!$C$7</f>
        <v>1.6721600000000002E-3</v>
      </c>
      <c r="BC50" s="34">
        <f>$Y$28/'Fixed data'!$C$7</f>
        <v>1.6721600000000002E-3</v>
      </c>
      <c r="BD50" s="34">
        <f>$Y$28/'Fixed data'!$C$7</f>
        <v>1.6721600000000002E-3</v>
      </c>
    </row>
    <row r="51" spans="1:56" ht="16.5" hidden="1" customHeight="1" outlineLevel="1" x14ac:dyDescent="0.35">
      <c r="A51" s="115"/>
      <c r="B51" s="9" t="s">
        <v>120</v>
      </c>
      <c r="C51" s="11" t="s">
        <v>142</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1.6721600000000002E-3</v>
      </c>
      <c r="AB51" s="34">
        <f>$Z$28/'Fixed data'!$C$7</f>
        <v>1.6721600000000002E-3</v>
      </c>
      <c r="AC51" s="34">
        <f>$Z$28/'Fixed data'!$C$7</f>
        <v>1.6721600000000002E-3</v>
      </c>
      <c r="AD51" s="34">
        <f>$Z$28/'Fixed data'!$C$7</f>
        <v>1.6721600000000002E-3</v>
      </c>
      <c r="AE51" s="34">
        <f>$Z$28/'Fixed data'!$C$7</f>
        <v>1.6721600000000002E-3</v>
      </c>
      <c r="AF51" s="34">
        <f>$Z$28/'Fixed data'!$C$7</f>
        <v>1.6721600000000002E-3</v>
      </c>
      <c r="AG51" s="34">
        <f>$Z$28/'Fixed data'!$C$7</f>
        <v>1.6721600000000002E-3</v>
      </c>
      <c r="AH51" s="34">
        <f>$Z$28/'Fixed data'!$C$7</f>
        <v>1.6721600000000002E-3</v>
      </c>
      <c r="AI51" s="34">
        <f>$Z$28/'Fixed data'!$C$7</f>
        <v>1.6721600000000002E-3</v>
      </c>
      <c r="AJ51" s="34">
        <f>$Z$28/'Fixed data'!$C$7</f>
        <v>1.6721600000000002E-3</v>
      </c>
      <c r="AK51" s="34">
        <f>$Z$28/'Fixed data'!$C$7</f>
        <v>1.6721600000000002E-3</v>
      </c>
      <c r="AL51" s="34">
        <f>$Z$28/'Fixed data'!$C$7</f>
        <v>1.6721600000000002E-3</v>
      </c>
      <c r="AM51" s="34">
        <f>$Z$28/'Fixed data'!$C$7</f>
        <v>1.6721600000000002E-3</v>
      </c>
      <c r="AN51" s="34">
        <f>$Z$28/'Fixed data'!$C$7</f>
        <v>1.6721600000000002E-3</v>
      </c>
      <c r="AO51" s="34">
        <f>$Z$28/'Fixed data'!$C$7</f>
        <v>1.6721600000000002E-3</v>
      </c>
      <c r="AP51" s="34">
        <f>$Z$28/'Fixed data'!$C$7</f>
        <v>1.6721600000000002E-3</v>
      </c>
      <c r="AQ51" s="34">
        <f>$Z$28/'Fixed data'!$C$7</f>
        <v>1.6721600000000002E-3</v>
      </c>
      <c r="AR51" s="34">
        <f>$Z$28/'Fixed data'!$C$7</f>
        <v>1.6721600000000002E-3</v>
      </c>
      <c r="AS51" s="34">
        <f>$Z$28/'Fixed data'!$C$7</f>
        <v>1.6721600000000002E-3</v>
      </c>
      <c r="AT51" s="34">
        <f>$Z$28/'Fixed data'!$C$7</f>
        <v>1.6721600000000002E-3</v>
      </c>
      <c r="AU51" s="34">
        <f>$Z$28/'Fixed data'!$C$7</f>
        <v>1.6721600000000002E-3</v>
      </c>
      <c r="AV51" s="34">
        <f>$Z$28/'Fixed data'!$C$7</f>
        <v>1.6721600000000002E-3</v>
      </c>
      <c r="AW51" s="34">
        <f>$Z$28/'Fixed data'!$C$7</f>
        <v>1.6721600000000002E-3</v>
      </c>
      <c r="AX51" s="34">
        <f>$Z$28/'Fixed data'!$C$7</f>
        <v>1.6721600000000002E-3</v>
      </c>
      <c r="AY51" s="34">
        <f>$Z$28/'Fixed data'!$C$7</f>
        <v>1.6721600000000002E-3</v>
      </c>
      <c r="AZ51" s="34">
        <f>$Z$28/'Fixed data'!$C$7</f>
        <v>1.6721600000000002E-3</v>
      </c>
      <c r="BA51" s="34">
        <f>$Z$28/'Fixed data'!$C$7</f>
        <v>1.6721600000000002E-3</v>
      </c>
      <c r="BB51" s="34">
        <f>$Z$28/'Fixed data'!$C$7</f>
        <v>1.6721600000000002E-3</v>
      </c>
      <c r="BC51" s="34">
        <f>$Z$28/'Fixed data'!$C$7</f>
        <v>1.6721600000000002E-3</v>
      </c>
      <c r="BD51" s="34">
        <f>$Z$28/'Fixed data'!$C$7</f>
        <v>1.6721600000000002E-3</v>
      </c>
    </row>
    <row r="52" spans="1:56" ht="16.5" hidden="1" customHeight="1" outlineLevel="1" x14ac:dyDescent="0.35">
      <c r="A52" s="115"/>
      <c r="B52" s="9" t="s">
        <v>121</v>
      </c>
      <c r="C52" s="11" t="s">
        <v>143</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1.6721600000000002E-3</v>
      </c>
      <c r="AC52" s="34">
        <f>$AA$28/'Fixed data'!$C$7</f>
        <v>1.6721600000000002E-3</v>
      </c>
      <c r="AD52" s="34">
        <f>$AA$28/'Fixed data'!$C$7</f>
        <v>1.6721600000000002E-3</v>
      </c>
      <c r="AE52" s="34">
        <f>$AA$28/'Fixed data'!$C$7</f>
        <v>1.6721600000000002E-3</v>
      </c>
      <c r="AF52" s="34">
        <f>$AA$28/'Fixed data'!$C$7</f>
        <v>1.6721600000000002E-3</v>
      </c>
      <c r="AG52" s="34">
        <f>$AA$28/'Fixed data'!$C$7</f>
        <v>1.6721600000000002E-3</v>
      </c>
      <c r="AH52" s="34">
        <f>$AA$28/'Fixed data'!$C$7</f>
        <v>1.6721600000000002E-3</v>
      </c>
      <c r="AI52" s="34">
        <f>$AA$28/'Fixed data'!$C$7</f>
        <v>1.6721600000000002E-3</v>
      </c>
      <c r="AJ52" s="34">
        <f>$AA$28/'Fixed data'!$C$7</f>
        <v>1.6721600000000002E-3</v>
      </c>
      <c r="AK52" s="34">
        <f>$AA$28/'Fixed data'!$C$7</f>
        <v>1.6721600000000002E-3</v>
      </c>
      <c r="AL52" s="34">
        <f>$AA$28/'Fixed data'!$C$7</f>
        <v>1.6721600000000002E-3</v>
      </c>
      <c r="AM52" s="34">
        <f>$AA$28/'Fixed data'!$C$7</f>
        <v>1.6721600000000002E-3</v>
      </c>
      <c r="AN52" s="34">
        <f>$AA$28/'Fixed data'!$C$7</f>
        <v>1.6721600000000002E-3</v>
      </c>
      <c r="AO52" s="34">
        <f>$AA$28/'Fixed data'!$C$7</f>
        <v>1.6721600000000002E-3</v>
      </c>
      <c r="AP52" s="34">
        <f>$AA$28/'Fixed data'!$C$7</f>
        <v>1.6721600000000002E-3</v>
      </c>
      <c r="AQ52" s="34">
        <f>$AA$28/'Fixed data'!$C$7</f>
        <v>1.6721600000000002E-3</v>
      </c>
      <c r="AR52" s="34">
        <f>$AA$28/'Fixed data'!$C$7</f>
        <v>1.6721600000000002E-3</v>
      </c>
      <c r="AS52" s="34">
        <f>$AA$28/'Fixed data'!$C$7</f>
        <v>1.6721600000000002E-3</v>
      </c>
      <c r="AT52" s="34">
        <f>$AA$28/'Fixed data'!$C$7</f>
        <v>1.6721600000000002E-3</v>
      </c>
      <c r="AU52" s="34">
        <f>$AA$28/'Fixed data'!$C$7</f>
        <v>1.6721600000000002E-3</v>
      </c>
      <c r="AV52" s="34">
        <f>$AA$28/'Fixed data'!$C$7</f>
        <v>1.6721600000000002E-3</v>
      </c>
      <c r="AW52" s="34">
        <f>$AA$28/'Fixed data'!$C$7</f>
        <v>1.6721600000000002E-3</v>
      </c>
      <c r="AX52" s="34">
        <f>$AA$28/'Fixed data'!$C$7</f>
        <v>1.6721600000000002E-3</v>
      </c>
      <c r="AY52" s="34">
        <f>$AA$28/'Fixed data'!$C$7</f>
        <v>1.6721600000000002E-3</v>
      </c>
      <c r="AZ52" s="34">
        <f>$AA$28/'Fixed data'!$C$7</f>
        <v>1.6721600000000002E-3</v>
      </c>
      <c r="BA52" s="34">
        <f>$AA$28/'Fixed data'!$C$7</f>
        <v>1.6721600000000002E-3</v>
      </c>
      <c r="BB52" s="34">
        <f>$AA$28/'Fixed data'!$C$7</f>
        <v>1.6721600000000002E-3</v>
      </c>
      <c r="BC52" s="34">
        <f>$AA$28/'Fixed data'!$C$7</f>
        <v>1.6721600000000002E-3</v>
      </c>
      <c r="BD52" s="34">
        <f>$AA$28/'Fixed data'!$C$7</f>
        <v>1.6721600000000002E-3</v>
      </c>
    </row>
    <row r="53" spans="1:56" ht="16.5" hidden="1" customHeight="1" outlineLevel="1" x14ac:dyDescent="0.35">
      <c r="A53" s="115"/>
      <c r="B53" s="9" t="s">
        <v>122</v>
      </c>
      <c r="C53" s="11" t="s">
        <v>144</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1.6721600000000002E-3</v>
      </c>
      <c r="AD53" s="34">
        <f>$AB$28/'Fixed data'!$C$7</f>
        <v>1.6721600000000002E-3</v>
      </c>
      <c r="AE53" s="34">
        <f>$AB$28/'Fixed data'!$C$7</f>
        <v>1.6721600000000002E-3</v>
      </c>
      <c r="AF53" s="34">
        <f>$AB$28/'Fixed data'!$C$7</f>
        <v>1.6721600000000002E-3</v>
      </c>
      <c r="AG53" s="34">
        <f>$AB$28/'Fixed data'!$C$7</f>
        <v>1.6721600000000002E-3</v>
      </c>
      <c r="AH53" s="34">
        <f>$AB$28/'Fixed data'!$C$7</f>
        <v>1.6721600000000002E-3</v>
      </c>
      <c r="AI53" s="34">
        <f>$AB$28/'Fixed data'!$C$7</f>
        <v>1.6721600000000002E-3</v>
      </c>
      <c r="AJ53" s="34">
        <f>$AB$28/'Fixed data'!$C$7</f>
        <v>1.6721600000000002E-3</v>
      </c>
      <c r="AK53" s="34">
        <f>$AB$28/'Fixed data'!$C$7</f>
        <v>1.6721600000000002E-3</v>
      </c>
      <c r="AL53" s="34">
        <f>$AB$28/'Fixed data'!$C$7</f>
        <v>1.6721600000000002E-3</v>
      </c>
      <c r="AM53" s="34">
        <f>$AB$28/'Fixed data'!$C$7</f>
        <v>1.6721600000000002E-3</v>
      </c>
      <c r="AN53" s="34">
        <f>$AB$28/'Fixed data'!$C$7</f>
        <v>1.6721600000000002E-3</v>
      </c>
      <c r="AO53" s="34">
        <f>$AB$28/'Fixed data'!$C$7</f>
        <v>1.6721600000000002E-3</v>
      </c>
      <c r="AP53" s="34">
        <f>$AB$28/'Fixed data'!$C$7</f>
        <v>1.6721600000000002E-3</v>
      </c>
      <c r="AQ53" s="34">
        <f>$AB$28/'Fixed data'!$C$7</f>
        <v>1.6721600000000002E-3</v>
      </c>
      <c r="AR53" s="34">
        <f>$AB$28/'Fixed data'!$C$7</f>
        <v>1.6721600000000002E-3</v>
      </c>
      <c r="AS53" s="34">
        <f>$AB$28/'Fixed data'!$C$7</f>
        <v>1.6721600000000002E-3</v>
      </c>
      <c r="AT53" s="34">
        <f>$AB$28/'Fixed data'!$C$7</f>
        <v>1.6721600000000002E-3</v>
      </c>
      <c r="AU53" s="34">
        <f>$AB$28/'Fixed data'!$C$7</f>
        <v>1.6721600000000002E-3</v>
      </c>
      <c r="AV53" s="34">
        <f>$AB$28/'Fixed data'!$C$7</f>
        <v>1.6721600000000002E-3</v>
      </c>
      <c r="AW53" s="34">
        <f>$AB$28/'Fixed data'!$C$7</f>
        <v>1.6721600000000002E-3</v>
      </c>
      <c r="AX53" s="34">
        <f>$AB$28/'Fixed data'!$C$7</f>
        <v>1.6721600000000002E-3</v>
      </c>
      <c r="AY53" s="34">
        <f>$AB$28/'Fixed data'!$C$7</f>
        <v>1.6721600000000002E-3</v>
      </c>
      <c r="AZ53" s="34">
        <f>$AB$28/'Fixed data'!$C$7</f>
        <v>1.6721600000000002E-3</v>
      </c>
      <c r="BA53" s="34">
        <f>$AB$28/'Fixed data'!$C$7</f>
        <v>1.6721600000000002E-3</v>
      </c>
      <c r="BB53" s="34">
        <f>$AB$28/'Fixed data'!$C$7</f>
        <v>1.6721600000000002E-3</v>
      </c>
      <c r="BC53" s="34">
        <f>$AB$28/'Fixed data'!$C$7</f>
        <v>1.6721600000000002E-3</v>
      </c>
      <c r="BD53" s="34">
        <f>$AB$28/'Fixed data'!$C$7</f>
        <v>1.6721600000000002E-3</v>
      </c>
    </row>
    <row r="54" spans="1:56" ht="16.5" hidden="1" customHeight="1" outlineLevel="1" x14ac:dyDescent="0.35">
      <c r="A54" s="115"/>
      <c r="B54" s="9" t="s">
        <v>123</v>
      </c>
      <c r="C54" s="11" t="s">
        <v>145</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1.6721600000000002E-3</v>
      </c>
      <c r="AE54" s="34">
        <f>$AC$28/'Fixed data'!$C$7</f>
        <v>1.6721600000000002E-3</v>
      </c>
      <c r="AF54" s="34">
        <f>$AC$28/'Fixed data'!$C$7</f>
        <v>1.6721600000000002E-3</v>
      </c>
      <c r="AG54" s="34">
        <f>$AC$28/'Fixed data'!$C$7</f>
        <v>1.6721600000000002E-3</v>
      </c>
      <c r="AH54" s="34">
        <f>$AC$28/'Fixed data'!$C$7</f>
        <v>1.6721600000000002E-3</v>
      </c>
      <c r="AI54" s="34">
        <f>$AC$28/'Fixed data'!$C$7</f>
        <v>1.6721600000000002E-3</v>
      </c>
      <c r="AJ54" s="34">
        <f>$AC$28/'Fixed data'!$C$7</f>
        <v>1.6721600000000002E-3</v>
      </c>
      <c r="AK54" s="34">
        <f>$AC$28/'Fixed data'!$C$7</f>
        <v>1.6721600000000002E-3</v>
      </c>
      <c r="AL54" s="34">
        <f>$AC$28/'Fixed data'!$C$7</f>
        <v>1.6721600000000002E-3</v>
      </c>
      <c r="AM54" s="34">
        <f>$AC$28/'Fixed data'!$C$7</f>
        <v>1.6721600000000002E-3</v>
      </c>
      <c r="AN54" s="34">
        <f>$AC$28/'Fixed data'!$C$7</f>
        <v>1.6721600000000002E-3</v>
      </c>
      <c r="AO54" s="34">
        <f>$AC$28/'Fixed data'!$C$7</f>
        <v>1.6721600000000002E-3</v>
      </c>
      <c r="AP54" s="34">
        <f>$AC$28/'Fixed data'!$C$7</f>
        <v>1.6721600000000002E-3</v>
      </c>
      <c r="AQ54" s="34">
        <f>$AC$28/'Fixed data'!$C$7</f>
        <v>1.6721600000000002E-3</v>
      </c>
      <c r="AR54" s="34">
        <f>$AC$28/'Fixed data'!$C$7</f>
        <v>1.6721600000000002E-3</v>
      </c>
      <c r="AS54" s="34">
        <f>$AC$28/'Fixed data'!$C$7</f>
        <v>1.6721600000000002E-3</v>
      </c>
      <c r="AT54" s="34">
        <f>$AC$28/'Fixed data'!$C$7</f>
        <v>1.6721600000000002E-3</v>
      </c>
      <c r="AU54" s="34">
        <f>$AC$28/'Fixed data'!$C$7</f>
        <v>1.6721600000000002E-3</v>
      </c>
      <c r="AV54" s="34">
        <f>$AC$28/'Fixed data'!$C$7</f>
        <v>1.6721600000000002E-3</v>
      </c>
      <c r="AW54" s="34">
        <f>$AC$28/'Fixed data'!$C$7</f>
        <v>1.6721600000000002E-3</v>
      </c>
      <c r="AX54" s="34">
        <f>$AC$28/'Fixed data'!$C$7</f>
        <v>1.6721600000000002E-3</v>
      </c>
      <c r="AY54" s="34">
        <f>$AC$28/'Fixed data'!$C$7</f>
        <v>1.6721600000000002E-3</v>
      </c>
      <c r="AZ54" s="34">
        <f>$AC$28/'Fixed data'!$C$7</f>
        <v>1.6721600000000002E-3</v>
      </c>
      <c r="BA54" s="34">
        <f>$AC$28/'Fixed data'!$C$7</f>
        <v>1.6721600000000002E-3</v>
      </c>
      <c r="BB54" s="34">
        <f>$AC$28/'Fixed data'!$C$7</f>
        <v>1.6721600000000002E-3</v>
      </c>
      <c r="BC54" s="34">
        <f>$AC$28/'Fixed data'!$C$7</f>
        <v>1.6721600000000002E-3</v>
      </c>
      <c r="BD54" s="34">
        <f>$AC$28/'Fixed data'!$C$7</f>
        <v>1.6721600000000002E-3</v>
      </c>
    </row>
    <row r="55" spans="1:56" ht="16.5" hidden="1" customHeight="1" outlineLevel="1" x14ac:dyDescent="0.35">
      <c r="A55" s="115"/>
      <c r="B55" s="9" t="s">
        <v>124</v>
      </c>
      <c r="C55" s="11" t="s">
        <v>146</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1.6721600000000002E-3</v>
      </c>
      <c r="AF55" s="34">
        <f>$AD$28/'Fixed data'!$C$7</f>
        <v>1.6721600000000002E-3</v>
      </c>
      <c r="AG55" s="34">
        <f>$AD$28/'Fixed data'!$C$7</f>
        <v>1.6721600000000002E-3</v>
      </c>
      <c r="AH55" s="34">
        <f>$AD$28/'Fixed data'!$C$7</f>
        <v>1.6721600000000002E-3</v>
      </c>
      <c r="AI55" s="34">
        <f>$AD$28/'Fixed data'!$C$7</f>
        <v>1.6721600000000002E-3</v>
      </c>
      <c r="AJ55" s="34">
        <f>$AD$28/'Fixed data'!$C$7</f>
        <v>1.6721600000000002E-3</v>
      </c>
      <c r="AK55" s="34">
        <f>$AD$28/'Fixed data'!$C$7</f>
        <v>1.6721600000000002E-3</v>
      </c>
      <c r="AL55" s="34">
        <f>$AD$28/'Fixed data'!$C$7</f>
        <v>1.6721600000000002E-3</v>
      </c>
      <c r="AM55" s="34">
        <f>$AD$28/'Fixed data'!$C$7</f>
        <v>1.6721600000000002E-3</v>
      </c>
      <c r="AN55" s="34">
        <f>$AD$28/'Fixed data'!$C$7</f>
        <v>1.6721600000000002E-3</v>
      </c>
      <c r="AO55" s="34">
        <f>$AD$28/'Fixed data'!$C$7</f>
        <v>1.6721600000000002E-3</v>
      </c>
      <c r="AP55" s="34">
        <f>$AD$28/'Fixed data'!$C$7</f>
        <v>1.6721600000000002E-3</v>
      </c>
      <c r="AQ55" s="34">
        <f>$AD$28/'Fixed data'!$C$7</f>
        <v>1.6721600000000002E-3</v>
      </c>
      <c r="AR55" s="34">
        <f>$AD$28/'Fixed data'!$C$7</f>
        <v>1.6721600000000002E-3</v>
      </c>
      <c r="AS55" s="34">
        <f>$AD$28/'Fixed data'!$C$7</f>
        <v>1.6721600000000002E-3</v>
      </c>
      <c r="AT55" s="34">
        <f>$AD$28/'Fixed data'!$C$7</f>
        <v>1.6721600000000002E-3</v>
      </c>
      <c r="AU55" s="34">
        <f>$AD$28/'Fixed data'!$C$7</f>
        <v>1.6721600000000002E-3</v>
      </c>
      <c r="AV55" s="34">
        <f>$AD$28/'Fixed data'!$C$7</f>
        <v>1.6721600000000002E-3</v>
      </c>
      <c r="AW55" s="34">
        <f>$AD$28/'Fixed data'!$C$7</f>
        <v>1.6721600000000002E-3</v>
      </c>
      <c r="AX55" s="34">
        <f>$AD$28/'Fixed data'!$C$7</f>
        <v>1.6721600000000002E-3</v>
      </c>
      <c r="AY55" s="34">
        <f>$AD$28/'Fixed data'!$C$7</f>
        <v>1.6721600000000002E-3</v>
      </c>
      <c r="AZ55" s="34">
        <f>$AD$28/'Fixed data'!$C$7</f>
        <v>1.6721600000000002E-3</v>
      </c>
      <c r="BA55" s="34">
        <f>$AD$28/'Fixed data'!$C$7</f>
        <v>1.6721600000000002E-3</v>
      </c>
      <c r="BB55" s="34">
        <f>$AD$28/'Fixed data'!$C$7</f>
        <v>1.6721600000000002E-3</v>
      </c>
      <c r="BC55" s="34">
        <f>$AD$28/'Fixed data'!$C$7</f>
        <v>1.6721600000000002E-3</v>
      </c>
      <c r="BD55" s="34">
        <f>$AD$28/'Fixed data'!$C$7</f>
        <v>1.6721600000000002E-3</v>
      </c>
    </row>
    <row r="56" spans="1:56" ht="16.5" hidden="1" customHeight="1" outlineLevel="1" x14ac:dyDescent="0.35">
      <c r="A56" s="115"/>
      <c r="B56" s="9" t="s">
        <v>125</v>
      </c>
      <c r="C56" s="11" t="s">
        <v>147</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1.6721600000000002E-3</v>
      </c>
      <c r="AG56" s="34">
        <f>$AE$28/'Fixed data'!$C$7</f>
        <v>1.6721600000000002E-3</v>
      </c>
      <c r="AH56" s="34">
        <f>$AE$28/'Fixed data'!$C$7</f>
        <v>1.6721600000000002E-3</v>
      </c>
      <c r="AI56" s="34">
        <f>$AE$28/'Fixed data'!$C$7</f>
        <v>1.6721600000000002E-3</v>
      </c>
      <c r="AJ56" s="34">
        <f>$AE$28/'Fixed data'!$C$7</f>
        <v>1.6721600000000002E-3</v>
      </c>
      <c r="AK56" s="34">
        <f>$AE$28/'Fixed data'!$C$7</f>
        <v>1.6721600000000002E-3</v>
      </c>
      <c r="AL56" s="34">
        <f>$AE$28/'Fixed data'!$C$7</f>
        <v>1.6721600000000002E-3</v>
      </c>
      <c r="AM56" s="34">
        <f>$AE$28/'Fixed data'!$C$7</f>
        <v>1.6721600000000002E-3</v>
      </c>
      <c r="AN56" s="34">
        <f>$AE$28/'Fixed data'!$C$7</f>
        <v>1.6721600000000002E-3</v>
      </c>
      <c r="AO56" s="34">
        <f>$AE$28/'Fixed data'!$C$7</f>
        <v>1.6721600000000002E-3</v>
      </c>
      <c r="AP56" s="34">
        <f>$AE$28/'Fixed data'!$C$7</f>
        <v>1.6721600000000002E-3</v>
      </c>
      <c r="AQ56" s="34">
        <f>$AE$28/'Fixed data'!$C$7</f>
        <v>1.6721600000000002E-3</v>
      </c>
      <c r="AR56" s="34">
        <f>$AE$28/'Fixed data'!$C$7</f>
        <v>1.6721600000000002E-3</v>
      </c>
      <c r="AS56" s="34">
        <f>$AE$28/'Fixed data'!$C$7</f>
        <v>1.6721600000000002E-3</v>
      </c>
      <c r="AT56" s="34">
        <f>$AE$28/'Fixed data'!$C$7</f>
        <v>1.6721600000000002E-3</v>
      </c>
      <c r="AU56" s="34">
        <f>$AE$28/'Fixed data'!$C$7</f>
        <v>1.6721600000000002E-3</v>
      </c>
      <c r="AV56" s="34">
        <f>$AE$28/'Fixed data'!$C$7</f>
        <v>1.6721600000000002E-3</v>
      </c>
      <c r="AW56" s="34">
        <f>$AE$28/'Fixed data'!$C$7</f>
        <v>1.6721600000000002E-3</v>
      </c>
      <c r="AX56" s="34">
        <f>$AE$28/'Fixed data'!$C$7</f>
        <v>1.6721600000000002E-3</v>
      </c>
      <c r="AY56" s="34">
        <f>$AE$28/'Fixed data'!$C$7</f>
        <v>1.6721600000000002E-3</v>
      </c>
      <c r="AZ56" s="34">
        <f>$AE$28/'Fixed data'!$C$7</f>
        <v>1.6721600000000002E-3</v>
      </c>
      <c r="BA56" s="34">
        <f>$AE$28/'Fixed data'!$C$7</f>
        <v>1.6721600000000002E-3</v>
      </c>
      <c r="BB56" s="34">
        <f>$AE$28/'Fixed data'!$C$7</f>
        <v>1.6721600000000002E-3</v>
      </c>
      <c r="BC56" s="34">
        <f>$AE$28/'Fixed data'!$C$7</f>
        <v>1.6721600000000002E-3</v>
      </c>
      <c r="BD56" s="34">
        <f>$AE$28/'Fixed data'!$C$7</f>
        <v>1.6721600000000002E-3</v>
      </c>
    </row>
    <row r="57" spans="1:56" ht="16.5" hidden="1" customHeight="1" outlineLevel="1" x14ac:dyDescent="0.35">
      <c r="A57" s="115"/>
      <c r="B57" s="9" t="s">
        <v>126</v>
      </c>
      <c r="C57" s="11" t="s">
        <v>148</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1.6721600000000002E-3</v>
      </c>
      <c r="AH57" s="34">
        <f>$AF$28/'Fixed data'!$C$7</f>
        <v>1.6721600000000002E-3</v>
      </c>
      <c r="AI57" s="34">
        <f>$AF$28/'Fixed data'!$C$7</f>
        <v>1.6721600000000002E-3</v>
      </c>
      <c r="AJ57" s="34">
        <f>$AF$28/'Fixed data'!$C$7</f>
        <v>1.6721600000000002E-3</v>
      </c>
      <c r="AK57" s="34">
        <f>$AF$28/'Fixed data'!$C$7</f>
        <v>1.6721600000000002E-3</v>
      </c>
      <c r="AL57" s="34">
        <f>$AF$28/'Fixed data'!$C$7</f>
        <v>1.6721600000000002E-3</v>
      </c>
      <c r="AM57" s="34">
        <f>$AF$28/'Fixed data'!$C$7</f>
        <v>1.6721600000000002E-3</v>
      </c>
      <c r="AN57" s="34">
        <f>$AF$28/'Fixed data'!$C$7</f>
        <v>1.6721600000000002E-3</v>
      </c>
      <c r="AO57" s="34">
        <f>$AF$28/'Fixed data'!$C$7</f>
        <v>1.6721600000000002E-3</v>
      </c>
      <c r="AP57" s="34">
        <f>$AF$28/'Fixed data'!$C$7</f>
        <v>1.6721600000000002E-3</v>
      </c>
      <c r="AQ57" s="34">
        <f>$AF$28/'Fixed data'!$C$7</f>
        <v>1.6721600000000002E-3</v>
      </c>
      <c r="AR57" s="34">
        <f>$AF$28/'Fixed data'!$C$7</f>
        <v>1.6721600000000002E-3</v>
      </c>
      <c r="AS57" s="34">
        <f>$AF$28/'Fixed data'!$C$7</f>
        <v>1.6721600000000002E-3</v>
      </c>
      <c r="AT57" s="34">
        <f>$AF$28/'Fixed data'!$C$7</f>
        <v>1.6721600000000002E-3</v>
      </c>
      <c r="AU57" s="34">
        <f>$AF$28/'Fixed data'!$C$7</f>
        <v>1.6721600000000002E-3</v>
      </c>
      <c r="AV57" s="34">
        <f>$AF$28/'Fixed data'!$C$7</f>
        <v>1.6721600000000002E-3</v>
      </c>
      <c r="AW57" s="34">
        <f>$AF$28/'Fixed data'!$C$7</f>
        <v>1.6721600000000002E-3</v>
      </c>
      <c r="AX57" s="34">
        <f>$AF$28/'Fixed data'!$C$7</f>
        <v>1.6721600000000002E-3</v>
      </c>
      <c r="AY57" s="34">
        <f>$AF$28/'Fixed data'!$C$7</f>
        <v>1.6721600000000002E-3</v>
      </c>
      <c r="AZ57" s="34">
        <f>$AF$28/'Fixed data'!$C$7</f>
        <v>1.6721600000000002E-3</v>
      </c>
      <c r="BA57" s="34">
        <f>$AF$28/'Fixed data'!$C$7</f>
        <v>1.6721600000000002E-3</v>
      </c>
      <c r="BB57" s="34">
        <f>$AF$28/'Fixed data'!$C$7</f>
        <v>1.6721600000000002E-3</v>
      </c>
      <c r="BC57" s="34">
        <f>$AF$28/'Fixed data'!$C$7</f>
        <v>1.6721600000000002E-3</v>
      </c>
      <c r="BD57" s="34">
        <f>$AF$28/'Fixed data'!$C$7</f>
        <v>1.6721600000000002E-3</v>
      </c>
    </row>
    <row r="58" spans="1:56" ht="16.5" hidden="1" customHeight="1" outlineLevel="1" x14ac:dyDescent="0.35">
      <c r="A58" s="115"/>
      <c r="B58" s="9" t="s">
        <v>127</v>
      </c>
      <c r="C58" s="11" t="s">
        <v>149</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1.6721600000000002E-3</v>
      </c>
      <c r="AI58" s="34">
        <f>$AG$28/'Fixed data'!$C$7</f>
        <v>1.6721600000000002E-3</v>
      </c>
      <c r="AJ58" s="34">
        <f>$AG$28/'Fixed data'!$C$7</f>
        <v>1.6721600000000002E-3</v>
      </c>
      <c r="AK58" s="34">
        <f>$AG$28/'Fixed data'!$C$7</f>
        <v>1.6721600000000002E-3</v>
      </c>
      <c r="AL58" s="34">
        <f>$AG$28/'Fixed data'!$C$7</f>
        <v>1.6721600000000002E-3</v>
      </c>
      <c r="AM58" s="34">
        <f>$AG$28/'Fixed data'!$C$7</f>
        <v>1.6721600000000002E-3</v>
      </c>
      <c r="AN58" s="34">
        <f>$AG$28/'Fixed data'!$C$7</f>
        <v>1.6721600000000002E-3</v>
      </c>
      <c r="AO58" s="34">
        <f>$AG$28/'Fixed data'!$C$7</f>
        <v>1.6721600000000002E-3</v>
      </c>
      <c r="AP58" s="34">
        <f>$AG$28/'Fixed data'!$C$7</f>
        <v>1.6721600000000002E-3</v>
      </c>
      <c r="AQ58" s="34">
        <f>$AG$28/'Fixed data'!$C$7</f>
        <v>1.6721600000000002E-3</v>
      </c>
      <c r="AR58" s="34">
        <f>$AG$28/'Fixed data'!$C$7</f>
        <v>1.6721600000000002E-3</v>
      </c>
      <c r="AS58" s="34">
        <f>$AG$28/'Fixed data'!$C$7</f>
        <v>1.6721600000000002E-3</v>
      </c>
      <c r="AT58" s="34">
        <f>$AG$28/'Fixed data'!$C$7</f>
        <v>1.6721600000000002E-3</v>
      </c>
      <c r="AU58" s="34">
        <f>$AG$28/'Fixed data'!$C$7</f>
        <v>1.6721600000000002E-3</v>
      </c>
      <c r="AV58" s="34">
        <f>$AG$28/'Fixed data'!$C$7</f>
        <v>1.6721600000000002E-3</v>
      </c>
      <c r="AW58" s="34">
        <f>$AG$28/'Fixed data'!$C$7</f>
        <v>1.6721600000000002E-3</v>
      </c>
      <c r="AX58" s="34">
        <f>$AG$28/'Fixed data'!$C$7</f>
        <v>1.6721600000000002E-3</v>
      </c>
      <c r="AY58" s="34">
        <f>$AG$28/'Fixed data'!$C$7</f>
        <v>1.6721600000000002E-3</v>
      </c>
      <c r="AZ58" s="34">
        <f>$AG$28/'Fixed data'!$C$7</f>
        <v>1.6721600000000002E-3</v>
      </c>
      <c r="BA58" s="34">
        <f>$AG$28/'Fixed data'!$C$7</f>
        <v>1.6721600000000002E-3</v>
      </c>
      <c r="BB58" s="34">
        <f>$AG$28/'Fixed data'!$C$7</f>
        <v>1.6721600000000002E-3</v>
      </c>
      <c r="BC58" s="34">
        <f>$AG$28/'Fixed data'!$C$7</f>
        <v>1.6721600000000002E-3</v>
      </c>
      <c r="BD58" s="34">
        <f>$AG$28/'Fixed data'!$C$7</f>
        <v>1.6721600000000002E-3</v>
      </c>
    </row>
    <row r="59" spans="1:56" ht="16.5" hidden="1" customHeight="1" outlineLevel="1" x14ac:dyDescent="0.35">
      <c r="A59" s="115"/>
      <c r="B59" s="9" t="s">
        <v>128</v>
      </c>
      <c r="C59" s="11" t="s">
        <v>150</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1.6721600000000002E-3</v>
      </c>
      <c r="AJ59" s="34">
        <f>$AH$28/'Fixed data'!$C$7</f>
        <v>1.6721600000000002E-3</v>
      </c>
      <c r="AK59" s="34">
        <f>$AH$28/'Fixed data'!$C$7</f>
        <v>1.6721600000000002E-3</v>
      </c>
      <c r="AL59" s="34">
        <f>$AH$28/'Fixed data'!$C$7</f>
        <v>1.6721600000000002E-3</v>
      </c>
      <c r="AM59" s="34">
        <f>$AH$28/'Fixed data'!$C$7</f>
        <v>1.6721600000000002E-3</v>
      </c>
      <c r="AN59" s="34">
        <f>$AH$28/'Fixed data'!$C$7</f>
        <v>1.6721600000000002E-3</v>
      </c>
      <c r="AO59" s="34">
        <f>$AH$28/'Fixed data'!$C$7</f>
        <v>1.6721600000000002E-3</v>
      </c>
      <c r="AP59" s="34">
        <f>$AH$28/'Fixed data'!$C$7</f>
        <v>1.6721600000000002E-3</v>
      </c>
      <c r="AQ59" s="34">
        <f>$AH$28/'Fixed data'!$C$7</f>
        <v>1.6721600000000002E-3</v>
      </c>
      <c r="AR59" s="34">
        <f>$AH$28/'Fixed data'!$C$7</f>
        <v>1.6721600000000002E-3</v>
      </c>
      <c r="AS59" s="34">
        <f>$AH$28/'Fixed data'!$C$7</f>
        <v>1.6721600000000002E-3</v>
      </c>
      <c r="AT59" s="34">
        <f>$AH$28/'Fixed data'!$C$7</f>
        <v>1.6721600000000002E-3</v>
      </c>
      <c r="AU59" s="34">
        <f>$AH$28/'Fixed data'!$C$7</f>
        <v>1.6721600000000002E-3</v>
      </c>
      <c r="AV59" s="34">
        <f>$AH$28/'Fixed data'!$C$7</f>
        <v>1.6721600000000002E-3</v>
      </c>
      <c r="AW59" s="34">
        <f>$AH$28/'Fixed data'!$C$7</f>
        <v>1.6721600000000002E-3</v>
      </c>
      <c r="AX59" s="34">
        <f>$AH$28/'Fixed data'!$C$7</f>
        <v>1.6721600000000002E-3</v>
      </c>
      <c r="AY59" s="34">
        <f>$AH$28/'Fixed data'!$C$7</f>
        <v>1.6721600000000002E-3</v>
      </c>
      <c r="AZ59" s="34">
        <f>$AH$28/'Fixed data'!$C$7</f>
        <v>1.6721600000000002E-3</v>
      </c>
      <c r="BA59" s="34">
        <f>$AH$28/'Fixed data'!$C$7</f>
        <v>1.6721600000000002E-3</v>
      </c>
      <c r="BB59" s="34">
        <f>$AH$28/'Fixed data'!$C$7</f>
        <v>1.6721600000000002E-3</v>
      </c>
      <c r="BC59" s="34">
        <f>$AH$28/'Fixed data'!$C$7</f>
        <v>1.6721600000000002E-3</v>
      </c>
      <c r="BD59" s="34">
        <f>$AH$28/'Fixed data'!$C$7</f>
        <v>1.6721600000000002E-3</v>
      </c>
    </row>
    <row r="60" spans="1:56" ht="16.5" collapsed="1" x14ac:dyDescent="0.35">
      <c r="A60" s="115"/>
      <c r="B60" s="9" t="s">
        <v>7</v>
      </c>
      <c r="C60" s="9" t="s">
        <v>61</v>
      </c>
      <c r="D60" s="9" t="s">
        <v>40</v>
      </c>
      <c r="E60" s="34">
        <f>SUM(E30:E59)</f>
        <v>0</v>
      </c>
      <c r="F60" s="34">
        <f t="shared" ref="F60:BD60" si="6">SUM(F30:F59)</f>
        <v>-1.2861105656526995E-2</v>
      </c>
      <c r="G60" s="34">
        <f t="shared" si="6"/>
        <v>-2.4886131313053991E-2</v>
      </c>
      <c r="H60" s="34">
        <f t="shared" si="6"/>
        <v>-2.3213971313053992E-2</v>
      </c>
      <c r="I60" s="34">
        <f t="shared" si="6"/>
        <v>-2.1541811313053993E-2</v>
      </c>
      <c r="J60" s="34">
        <f t="shared" si="6"/>
        <v>-1.9869651313053995E-2</v>
      </c>
      <c r="K60" s="34">
        <f t="shared" si="6"/>
        <v>-1.8197491313053996E-2</v>
      </c>
      <c r="L60" s="34">
        <f t="shared" si="6"/>
        <v>-1.6525331313053997E-2</v>
      </c>
      <c r="M60" s="34">
        <f t="shared" si="6"/>
        <v>-1.4853171313053996E-2</v>
      </c>
      <c r="N60" s="34">
        <f t="shared" si="6"/>
        <v>-1.3181011313053995E-2</v>
      </c>
      <c r="O60" s="34">
        <f t="shared" si="6"/>
        <v>-1.1508851313053995E-2</v>
      </c>
      <c r="P60" s="34">
        <f t="shared" si="6"/>
        <v>-9.836691313053994E-3</v>
      </c>
      <c r="Q60" s="34">
        <f t="shared" si="6"/>
        <v>-8.1645313130539934E-3</v>
      </c>
      <c r="R60" s="34">
        <f t="shared" si="6"/>
        <v>-6.4923713130539927E-3</v>
      </c>
      <c r="S60" s="34">
        <f t="shared" si="6"/>
        <v>-4.820211313053992E-3</v>
      </c>
      <c r="T60" s="34">
        <f t="shared" si="6"/>
        <v>-3.1480513130539918E-3</v>
      </c>
      <c r="U60" s="34">
        <f t="shared" si="6"/>
        <v>-1.4758913130539916E-3</v>
      </c>
      <c r="V60" s="34">
        <f t="shared" si="6"/>
        <v>1.9626868694600863E-4</v>
      </c>
      <c r="W60" s="34">
        <f t="shared" si="6"/>
        <v>1.8684286869460089E-3</v>
      </c>
      <c r="X60" s="34">
        <f t="shared" si="6"/>
        <v>3.5405886869460091E-3</v>
      </c>
      <c r="Y60" s="34">
        <f t="shared" si="6"/>
        <v>5.2127486869460093E-3</v>
      </c>
      <c r="Z60" s="34">
        <f t="shared" si="6"/>
        <v>6.8849086869460091E-3</v>
      </c>
      <c r="AA60" s="34">
        <f t="shared" si="6"/>
        <v>8.5570686869460098E-3</v>
      </c>
      <c r="AB60" s="34">
        <f t="shared" si="6"/>
        <v>1.022922868694601E-2</v>
      </c>
      <c r="AC60" s="34">
        <f t="shared" si="6"/>
        <v>1.1901388686946011E-2</v>
      </c>
      <c r="AD60" s="34">
        <f t="shared" si="6"/>
        <v>1.3573548686946012E-2</v>
      </c>
      <c r="AE60" s="34">
        <f t="shared" si="6"/>
        <v>1.5245708686946012E-2</v>
      </c>
      <c r="AF60" s="34">
        <f t="shared" si="6"/>
        <v>1.6917868686946013E-2</v>
      </c>
      <c r="AG60" s="34">
        <f t="shared" si="6"/>
        <v>1.8590028686946012E-2</v>
      </c>
      <c r="AH60" s="34">
        <f t="shared" si="6"/>
        <v>2.0262188686946011E-2</v>
      </c>
      <c r="AI60" s="34">
        <f t="shared" si="6"/>
        <v>2.193434868694601E-2</v>
      </c>
      <c r="AJ60" s="34">
        <f t="shared" si="6"/>
        <v>2.193434868694601E-2</v>
      </c>
      <c r="AK60" s="34">
        <f t="shared" si="6"/>
        <v>2.193434868694601E-2</v>
      </c>
      <c r="AL60" s="34">
        <f t="shared" si="6"/>
        <v>2.193434868694601E-2</v>
      </c>
      <c r="AM60" s="34">
        <f t="shared" si="6"/>
        <v>2.193434868694601E-2</v>
      </c>
      <c r="AN60" s="34">
        <f t="shared" si="6"/>
        <v>2.193434868694601E-2</v>
      </c>
      <c r="AO60" s="34">
        <f t="shared" si="6"/>
        <v>2.193434868694601E-2</v>
      </c>
      <c r="AP60" s="34">
        <f t="shared" si="6"/>
        <v>2.193434868694601E-2</v>
      </c>
      <c r="AQ60" s="34">
        <f t="shared" si="6"/>
        <v>2.193434868694601E-2</v>
      </c>
      <c r="AR60" s="34">
        <f t="shared" si="6"/>
        <v>2.193434868694601E-2</v>
      </c>
      <c r="AS60" s="34">
        <f t="shared" si="6"/>
        <v>2.193434868694601E-2</v>
      </c>
      <c r="AT60" s="34">
        <f t="shared" si="6"/>
        <v>2.193434868694601E-2</v>
      </c>
      <c r="AU60" s="34">
        <f t="shared" si="6"/>
        <v>2.193434868694601E-2</v>
      </c>
      <c r="AV60" s="34">
        <f t="shared" si="6"/>
        <v>2.193434868694601E-2</v>
      </c>
      <c r="AW60" s="34">
        <f t="shared" si="6"/>
        <v>2.193434868694601E-2</v>
      </c>
      <c r="AX60" s="34">
        <f t="shared" si="6"/>
        <v>2.193434868694601E-2</v>
      </c>
      <c r="AY60" s="34">
        <f t="shared" si="6"/>
        <v>3.4795454343473003E-2</v>
      </c>
      <c r="AZ60" s="34">
        <f t="shared" si="6"/>
        <v>4.6820479999999984E-2</v>
      </c>
      <c r="BA60" s="34">
        <f t="shared" si="6"/>
        <v>4.5148319999999985E-2</v>
      </c>
      <c r="BB60" s="34">
        <f t="shared" si="6"/>
        <v>4.3476159999999986E-2</v>
      </c>
      <c r="BC60" s="34">
        <f t="shared" si="6"/>
        <v>4.1803999999999987E-2</v>
      </c>
      <c r="BD60" s="34">
        <f t="shared" si="6"/>
        <v>4.0131839999999988E-2</v>
      </c>
    </row>
    <row r="61" spans="1:56" ht="17.25" hidden="1" customHeight="1" outlineLevel="1" x14ac:dyDescent="0.35">
      <c r="A61" s="115"/>
      <c r="B61" s="9" t="s">
        <v>35</v>
      </c>
      <c r="C61" s="9" t="s">
        <v>62</v>
      </c>
      <c r="D61" s="9" t="s">
        <v>40</v>
      </c>
      <c r="E61" s="34">
        <v>0</v>
      </c>
      <c r="F61" s="34">
        <f>E62</f>
        <v>-0.5787497545437148</v>
      </c>
      <c r="G61" s="34">
        <f t="shared" ref="G61:BD61" si="7">F62</f>
        <v>-1.1070148034309026</v>
      </c>
      <c r="H61" s="34">
        <f t="shared" si="7"/>
        <v>-1.0068814721178487</v>
      </c>
      <c r="I61" s="34">
        <f t="shared" si="7"/>
        <v>-0.90842030080479474</v>
      </c>
      <c r="J61" s="34">
        <f t="shared" si="7"/>
        <v>-0.81163128949174079</v>
      </c>
      <c r="K61" s="34">
        <f t="shared" si="7"/>
        <v>-0.71651443817868676</v>
      </c>
      <c r="L61" s="34">
        <f t="shared" si="7"/>
        <v>-0.62306974686563277</v>
      </c>
      <c r="M61" s="34">
        <f t="shared" si="7"/>
        <v>-0.53129721555257881</v>
      </c>
      <c r="N61" s="34">
        <f t="shared" si="7"/>
        <v>-0.44119684423952477</v>
      </c>
      <c r="O61" s="34">
        <f t="shared" si="7"/>
        <v>-0.35276863292647076</v>
      </c>
      <c r="P61" s="34">
        <f t="shared" si="7"/>
        <v>-0.26601258161341673</v>
      </c>
      <c r="Q61" s="34">
        <f t="shared" si="7"/>
        <v>-0.18092869030036274</v>
      </c>
      <c r="R61" s="34">
        <f t="shared" si="7"/>
        <v>-9.7516958987308736E-2</v>
      </c>
      <c r="S61" s="34">
        <f t="shared" si="7"/>
        <v>-1.5777387674254725E-2</v>
      </c>
      <c r="T61" s="34">
        <f t="shared" si="7"/>
        <v>6.4290023638799279E-2</v>
      </c>
      <c r="U61" s="34">
        <f t="shared" si="7"/>
        <v>0.14268527495185329</v>
      </c>
      <c r="V61" s="34">
        <f t="shared" si="7"/>
        <v>0.21940836626490728</v>
      </c>
      <c r="W61" s="34">
        <f t="shared" si="7"/>
        <v>0.2944592975779613</v>
      </c>
      <c r="X61" s="34">
        <f t="shared" si="7"/>
        <v>0.36783806889101534</v>
      </c>
      <c r="Y61" s="34">
        <f t="shared" si="7"/>
        <v>0.43954468020406934</v>
      </c>
      <c r="Z61" s="34">
        <f t="shared" si="7"/>
        <v>0.50957913151712331</v>
      </c>
      <c r="AA61" s="34">
        <f t="shared" si="7"/>
        <v>0.57794142283017735</v>
      </c>
      <c r="AB61" s="34">
        <f t="shared" si="7"/>
        <v>0.64463155414323137</v>
      </c>
      <c r="AC61" s="34">
        <f t="shared" si="7"/>
        <v>0.70964952545628535</v>
      </c>
      <c r="AD61" s="34">
        <f t="shared" si="7"/>
        <v>0.7729953367693394</v>
      </c>
      <c r="AE61" s="34">
        <f t="shared" si="7"/>
        <v>0.83466898808239343</v>
      </c>
      <c r="AF61" s="34">
        <f t="shared" si="7"/>
        <v>0.89467047939544742</v>
      </c>
      <c r="AG61" s="34">
        <f t="shared" si="7"/>
        <v>0.95299981070850137</v>
      </c>
      <c r="AH61" s="34">
        <f t="shared" si="7"/>
        <v>1.0096569820215553</v>
      </c>
      <c r="AI61" s="34">
        <f t="shared" si="7"/>
        <v>1.0646419933346092</v>
      </c>
      <c r="AJ61" s="34">
        <f t="shared" si="7"/>
        <v>1.1179548446476633</v>
      </c>
      <c r="AK61" s="34">
        <f t="shared" si="7"/>
        <v>1.1712676959607173</v>
      </c>
      <c r="AL61" s="34">
        <f t="shared" si="7"/>
        <v>1.2245805472737714</v>
      </c>
      <c r="AM61" s="34">
        <f t="shared" si="7"/>
        <v>1.2778933985868255</v>
      </c>
      <c r="AN61" s="34">
        <f t="shared" si="7"/>
        <v>1.3312062498998796</v>
      </c>
      <c r="AO61" s="34">
        <f t="shared" si="7"/>
        <v>1.3845191012129336</v>
      </c>
      <c r="AP61" s="34">
        <f t="shared" si="7"/>
        <v>1.4378319525259877</v>
      </c>
      <c r="AQ61" s="34">
        <f t="shared" si="7"/>
        <v>1.4911448038390418</v>
      </c>
      <c r="AR61" s="34">
        <f t="shared" si="7"/>
        <v>1.5444576551520959</v>
      </c>
      <c r="AS61" s="34">
        <f t="shared" si="7"/>
        <v>1.59777050646515</v>
      </c>
      <c r="AT61" s="34">
        <f t="shared" si="7"/>
        <v>1.651083357778204</v>
      </c>
      <c r="AU61" s="34">
        <f t="shared" si="7"/>
        <v>1.7043962090912581</v>
      </c>
      <c r="AV61" s="34">
        <f t="shared" si="7"/>
        <v>1.7577090604043122</v>
      </c>
      <c r="AW61" s="34">
        <f t="shared" si="7"/>
        <v>1.8110219117173663</v>
      </c>
      <c r="AX61" s="34">
        <f t="shared" si="7"/>
        <v>1.8643347630304203</v>
      </c>
      <c r="AY61" s="34">
        <f t="shared" si="7"/>
        <v>1.8424004143434742</v>
      </c>
      <c r="AZ61" s="34">
        <f t="shared" si="7"/>
        <v>1.8076049600000013</v>
      </c>
      <c r="BA61" s="34">
        <f t="shared" si="7"/>
        <v>1.7607844800000012</v>
      </c>
      <c r="BB61" s="34">
        <f t="shared" si="7"/>
        <v>1.7156361600000012</v>
      </c>
      <c r="BC61" s="34">
        <f t="shared" si="7"/>
        <v>1.6721600000000012</v>
      </c>
      <c r="BD61" s="34">
        <f t="shared" si="7"/>
        <v>1.6303560000000012</v>
      </c>
    </row>
    <row r="62" spans="1:56" ht="16.5" hidden="1" customHeight="1" outlineLevel="1" x14ac:dyDescent="0.3">
      <c r="A62" s="115"/>
      <c r="B62" s="9" t="s">
        <v>34</v>
      </c>
      <c r="C62" s="9" t="s">
        <v>68</v>
      </c>
      <c r="D62" s="9" t="s">
        <v>40</v>
      </c>
      <c r="E62" s="34">
        <f t="shared" ref="E62:BD62" si="8">E28-E60+E61</f>
        <v>-0.5787497545437148</v>
      </c>
      <c r="F62" s="34">
        <f t="shared" si="8"/>
        <v>-1.1070148034309026</v>
      </c>
      <c r="G62" s="34">
        <f t="shared" si="8"/>
        <v>-1.0068814721178487</v>
      </c>
      <c r="H62" s="34">
        <f t="shared" si="8"/>
        <v>-0.90842030080479474</v>
      </c>
      <c r="I62" s="34">
        <f t="shared" si="8"/>
        <v>-0.81163128949174079</v>
      </c>
      <c r="J62" s="34">
        <f t="shared" si="8"/>
        <v>-0.71651443817868676</v>
      </c>
      <c r="K62" s="34">
        <f t="shared" si="8"/>
        <v>-0.62306974686563277</v>
      </c>
      <c r="L62" s="34">
        <f t="shared" si="8"/>
        <v>-0.53129721555257881</v>
      </c>
      <c r="M62" s="34">
        <f t="shared" si="8"/>
        <v>-0.44119684423952477</v>
      </c>
      <c r="N62" s="34">
        <f t="shared" si="8"/>
        <v>-0.35276863292647076</v>
      </c>
      <c r="O62" s="34">
        <f t="shared" si="8"/>
        <v>-0.26601258161341673</v>
      </c>
      <c r="P62" s="34">
        <f t="shared" si="8"/>
        <v>-0.18092869030036274</v>
      </c>
      <c r="Q62" s="34">
        <f t="shared" si="8"/>
        <v>-9.7516958987308736E-2</v>
      </c>
      <c r="R62" s="34">
        <f t="shared" si="8"/>
        <v>-1.5777387674254725E-2</v>
      </c>
      <c r="S62" s="34">
        <f t="shared" si="8"/>
        <v>6.4290023638799279E-2</v>
      </c>
      <c r="T62" s="34">
        <f t="shared" si="8"/>
        <v>0.14268527495185329</v>
      </c>
      <c r="U62" s="34">
        <f t="shared" si="8"/>
        <v>0.21940836626490728</v>
      </c>
      <c r="V62" s="34">
        <f t="shared" si="8"/>
        <v>0.2944592975779613</v>
      </c>
      <c r="W62" s="34">
        <f t="shared" si="8"/>
        <v>0.36783806889101534</v>
      </c>
      <c r="X62" s="34">
        <f t="shared" si="8"/>
        <v>0.43954468020406934</v>
      </c>
      <c r="Y62" s="34">
        <f t="shared" si="8"/>
        <v>0.50957913151712331</v>
      </c>
      <c r="Z62" s="34">
        <f t="shared" si="8"/>
        <v>0.57794142283017735</v>
      </c>
      <c r="AA62" s="34">
        <f t="shared" si="8"/>
        <v>0.64463155414323137</v>
      </c>
      <c r="AB62" s="34">
        <f t="shared" si="8"/>
        <v>0.70964952545628535</v>
      </c>
      <c r="AC62" s="34">
        <f t="shared" si="8"/>
        <v>0.7729953367693394</v>
      </c>
      <c r="AD62" s="34">
        <f t="shared" si="8"/>
        <v>0.83466898808239343</v>
      </c>
      <c r="AE62" s="34">
        <f t="shared" si="8"/>
        <v>0.89467047939544742</v>
      </c>
      <c r="AF62" s="34">
        <f t="shared" si="8"/>
        <v>0.95299981070850137</v>
      </c>
      <c r="AG62" s="34">
        <f t="shared" si="8"/>
        <v>1.0096569820215553</v>
      </c>
      <c r="AH62" s="34">
        <f t="shared" si="8"/>
        <v>1.0646419933346092</v>
      </c>
      <c r="AI62" s="34">
        <f t="shared" si="8"/>
        <v>1.1179548446476633</v>
      </c>
      <c r="AJ62" s="34">
        <f t="shared" si="8"/>
        <v>1.1712676959607173</v>
      </c>
      <c r="AK62" s="34">
        <f t="shared" si="8"/>
        <v>1.2245805472737714</v>
      </c>
      <c r="AL62" s="34">
        <f t="shared" si="8"/>
        <v>1.2778933985868255</v>
      </c>
      <c r="AM62" s="34">
        <f t="shared" si="8"/>
        <v>1.3312062498998796</v>
      </c>
      <c r="AN62" s="34">
        <f t="shared" si="8"/>
        <v>1.3845191012129336</v>
      </c>
      <c r="AO62" s="34">
        <f t="shared" si="8"/>
        <v>1.4378319525259877</v>
      </c>
      <c r="AP62" s="34">
        <f t="shared" si="8"/>
        <v>1.4911448038390418</v>
      </c>
      <c r="AQ62" s="34">
        <f t="shared" si="8"/>
        <v>1.5444576551520959</v>
      </c>
      <c r="AR62" s="34">
        <f t="shared" si="8"/>
        <v>1.59777050646515</v>
      </c>
      <c r="AS62" s="34">
        <f t="shared" si="8"/>
        <v>1.651083357778204</v>
      </c>
      <c r="AT62" s="34">
        <f t="shared" si="8"/>
        <v>1.7043962090912581</v>
      </c>
      <c r="AU62" s="34">
        <f t="shared" si="8"/>
        <v>1.7577090604043122</v>
      </c>
      <c r="AV62" s="34">
        <f t="shared" si="8"/>
        <v>1.8110219117173663</v>
      </c>
      <c r="AW62" s="34">
        <f t="shared" si="8"/>
        <v>1.8643347630304203</v>
      </c>
      <c r="AX62" s="34">
        <f t="shared" si="8"/>
        <v>1.8424004143434742</v>
      </c>
      <c r="AY62" s="34">
        <f t="shared" si="8"/>
        <v>1.8076049600000013</v>
      </c>
      <c r="AZ62" s="34">
        <f t="shared" si="8"/>
        <v>1.7607844800000012</v>
      </c>
      <c r="BA62" s="34">
        <f t="shared" si="8"/>
        <v>1.7156361600000012</v>
      </c>
      <c r="BB62" s="34">
        <f t="shared" si="8"/>
        <v>1.6721600000000012</v>
      </c>
      <c r="BC62" s="34">
        <f t="shared" si="8"/>
        <v>1.6303560000000012</v>
      </c>
      <c r="BD62" s="34">
        <f t="shared" si="8"/>
        <v>1.5902241600000013</v>
      </c>
    </row>
    <row r="63" spans="1:56" ht="16.5" collapsed="1" x14ac:dyDescent="0.3">
      <c r="A63" s="115"/>
      <c r="B63" s="9" t="s">
        <v>8</v>
      </c>
      <c r="C63" s="11" t="s">
        <v>67</v>
      </c>
      <c r="D63" s="9" t="s">
        <v>40</v>
      </c>
      <c r="E63" s="34">
        <f>AVERAGE(E61:E62)*'Fixed data'!$C$3</f>
        <v>-1.3976806572230714E-2</v>
      </c>
      <c r="F63" s="34">
        <f>AVERAGE(F61:F62)*'Fixed data'!$C$3</f>
        <v>-4.0711214075087016E-2</v>
      </c>
      <c r="G63" s="34">
        <f>AVERAGE(G61:G62)*'Fixed data'!$C$3</f>
        <v>-5.1050595054502351E-2</v>
      </c>
      <c r="H63" s="34">
        <f>AVERAGE(H61:H62)*'Fixed data'!$C$3</f>
        <v>-4.6254537816081846E-2</v>
      </c>
      <c r="I63" s="34">
        <f>AVERAGE(I61:I62)*'Fixed data'!$C$3</f>
        <v>-4.1539245905661333E-2</v>
      </c>
      <c r="J63" s="34">
        <f>AVERAGE(J61:J62)*'Fixed data'!$C$3</f>
        <v>-3.6904719323240825E-2</v>
      </c>
      <c r="K63" s="34">
        <f>AVERAGE(K61:K62)*'Fixed data'!$C$3</f>
        <v>-3.2350958068820317E-2</v>
      </c>
      <c r="L63" s="34">
        <f>AVERAGE(L61:L62)*'Fixed data'!$C$3</f>
        <v>-2.787796214239981E-2</v>
      </c>
      <c r="M63" s="34">
        <f>AVERAGE(M61:M62)*'Fixed data'!$C$3</f>
        <v>-2.3485731543979302E-2</v>
      </c>
      <c r="N63" s="34">
        <f>AVERAGE(N61:N62)*'Fixed data'!$C$3</f>
        <v>-1.9174266273558793E-2</v>
      </c>
      <c r="O63" s="34">
        <f>AVERAGE(O61:O62)*'Fixed data'!$C$3</f>
        <v>-1.4943566331138282E-2</v>
      </c>
      <c r="P63" s="34">
        <f>AVERAGE(P61:P62)*'Fixed data'!$C$3</f>
        <v>-1.0793631716717775E-2</v>
      </c>
      <c r="Q63" s="34">
        <f>AVERAGE(Q61:Q62)*'Fixed data'!$C$3</f>
        <v>-6.7244624302972662E-3</v>
      </c>
      <c r="R63" s="34">
        <f>AVERAGE(R61:R62)*'Fixed data'!$C$3</f>
        <v>-2.7360584718767577E-3</v>
      </c>
      <c r="S63" s="34">
        <f>AVERAGE(S61:S62)*'Fixed data'!$C$3</f>
        <v>1.171580158543751E-3</v>
      </c>
      <c r="T63" s="34">
        <f>AVERAGE(T61:T62)*'Fixed data'!$C$3</f>
        <v>4.9984534609642597E-3</v>
      </c>
      <c r="U63" s="34">
        <f>AVERAGE(U61:U62)*'Fixed data'!$C$3</f>
        <v>8.7445614353847678E-3</v>
      </c>
      <c r="V63" s="34">
        <f>AVERAGE(V61:V62)*'Fixed data'!$C$3</f>
        <v>1.2409904081805275E-2</v>
      </c>
      <c r="W63" s="34">
        <f>AVERAGE(W61:W62)*'Fixed data'!$C$3</f>
        <v>1.5994481400225788E-2</v>
      </c>
      <c r="X63" s="34">
        <f>AVERAGE(X61:X62)*'Fixed data'!$C$3</f>
        <v>1.9498293390646296E-2</v>
      </c>
      <c r="Y63" s="34">
        <f>AVERAGE(Y61:Y62)*'Fixed data'!$C$3</f>
        <v>2.2921340053066803E-2</v>
      </c>
      <c r="Z63" s="34">
        <f>AVERAGE(Z61:Z62)*'Fixed data'!$C$3</f>
        <v>2.626362138748731E-2</v>
      </c>
      <c r="AA63" s="34">
        <f>AVERAGE(AA61:AA62)*'Fixed data'!$C$3</f>
        <v>2.9525137393907826E-2</v>
      </c>
      <c r="AB63" s="34">
        <f>AVERAGE(AB61:AB62)*'Fixed data'!$C$3</f>
        <v>3.2705888072328326E-2</v>
      </c>
      <c r="AC63" s="34">
        <f>AVERAGE(AC61:AC62)*'Fixed data'!$C$3</f>
        <v>3.5805873422748838E-2</v>
      </c>
      <c r="AD63" s="34">
        <f>AVERAGE(AD61:AD62)*'Fixed data'!$C$3</f>
        <v>3.8825093445169351E-2</v>
      </c>
      <c r="AE63" s="34">
        <f>AVERAGE(AE61:AE62)*'Fixed data'!$C$3</f>
        <v>4.1763548139589858E-2</v>
      </c>
      <c r="AF63" s="34">
        <f>AVERAGE(AF61:AF62)*'Fixed data'!$C$3</f>
        <v>4.4621237506010367E-2</v>
      </c>
      <c r="AG63" s="34">
        <f>AVERAGE(AG61:AG62)*'Fixed data'!$C$3</f>
        <v>4.739816154443087E-2</v>
      </c>
      <c r="AH63" s="34">
        <f>AVERAGE(AH61:AH62)*'Fixed data'!$C$3</f>
        <v>5.0094320254851374E-2</v>
      </c>
      <c r="AI63" s="34">
        <f>AVERAGE(AI61:AI62)*'Fixed data'!$C$3</f>
        <v>5.2709713637271879E-2</v>
      </c>
      <c r="AJ63" s="34">
        <f>AVERAGE(AJ61:AJ62)*'Fixed data'!$C$3</f>
        <v>5.52847243556924E-2</v>
      </c>
      <c r="AK63" s="34">
        <f>AVERAGE(AK61:AK62)*'Fixed data'!$C$3</f>
        <v>5.7859735074112899E-2</v>
      </c>
      <c r="AL63" s="34">
        <f>AVERAGE(AL61:AL62)*'Fixed data'!$C$3</f>
        <v>6.0434745792533426E-2</v>
      </c>
      <c r="AM63" s="34">
        <f>AVERAGE(AM61:AM62)*'Fixed data'!$C$3</f>
        <v>6.3009756510953932E-2</v>
      </c>
      <c r="AN63" s="34">
        <f>AVERAGE(AN61:AN62)*'Fixed data'!$C$3</f>
        <v>6.5584767229374452E-2</v>
      </c>
      <c r="AO63" s="34">
        <f>AVERAGE(AO61:AO62)*'Fixed data'!$C$3</f>
        <v>6.8159777947794944E-2</v>
      </c>
      <c r="AP63" s="34">
        <f>AVERAGE(AP61:AP62)*'Fixed data'!$C$3</f>
        <v>7.0734788666215478E-2</v>
      </c>
      <c r="AQ63" s="34">
        <f>AVERAGE(AQ61:AQ62)*'Fixed data'!$C$3</f>
        <v>7.3309799384635971E-2</v>
      </c>
      <c r="AR63" s="34">
        <f>AVERAGE(AR61:AR62)*'Fixed data'!$C$3</f>
        <v>7.5884810103056491E-2</v>
      </c>
      <c r="AS63" s="34">
        <f>AVERAGE(AS61:AS62)*'Fixed data'!$C$3</f>
        <v>7.8459820821476997E-2</v>
      </c>
      <c r="AT63" s="34">
        <f>AVERAGE(AT61:AT62)*'Fixed data'!$C$3</f>
        <v>8.1034831539897517E-2</v>
      </c>
      <c r="AU63" s="34">
        <f>AVERAGE(AU61:AU62)*'Fixed data'!$C$3</f>
        <v>8.3609842258318023E-2</v>
      </c>
      <c r="AV63" s="34">
        <f>AVERAGE(AV61:AV62)*'Fixed data'!$C$3</f>
        <v>8.6184852976738544E-2</v>
      </c>
      <c r="AW63" s="34">
        <f>AVERAGE(AW61:AW62)*'Fixed data'!$C$3</f>
        <v>8.875986369515905E-2</v>
      </c>
      <c r="AX63" s="34">
        <f>AVERAGE(AX61:AX62)*'Fixed data'!$C$3</f>
        <v>8.9517654533579558E-2</v>
      </c>
      <c r="AY63" s="34">
        <f>AVERAGE(AY61:AY62)*'Fixed data'!$C$3</f>
        <v>8.8147629790394935E-2</v>
      </c>
      <c r="AZ63" s="34">
        <f>AVERAGE(AZ61:AZ62)*'Fixed data'!$C$3</f>
        <v>8.6176604976000062E-2</v>
      </c>
      <c r="BA63" s="34">
        <f>AVERAGE(BA61:BA62)*'Fixed data'!$C$3</f>
        <v>8.3955558456000057E-2</v>
      </c>
      <c r="BB63" s="34">
        <f>AVERAGE(BB61:BB62)*'Fixed data'!$C$3</f>
        <v>8.1815277264000064E-2</v>
      </c>
      <c r="BC63" s="34">
        <f>AVERAGE(BC61:BC62)*'Fixed data'!$C$3</f>
        <v>7.9755761400000069E-2</v>
      </c>
      <c r="BD63" s="34">
        <f>AVERAGE(BD61:BD62)*'Fixed data'!$C$3</f>
        <v>7.7777010864000073E-2</v>
      </c>
    </row>
    <row r="64" spans="1:56" ht="15.75" thickBot="1" x14ac:dyDescent="0.35">
      <c r="A64" s="114"/>
      <c r="B64" s="12" t="s">
        <v>93</v>
      </c>
      <c r="C64" s="12" t="s">
        <v>45</v>
      </c>
      <c r="D64" s="12" t="s">
        <v>40</v>
      </c>
      <c r="E64" s="53">
        <f t="shared" ref="E64:BD64" si="9">E29+E60+E63</f>
        <v>-0.15866424520815942</v>
      </c>
      <c r="F64" s="53">
        <f t="shared" si="9"/>
        <v>-0.18885385836754262</v>
      </c>
      <c r="G64" s="53">
        <f t="shared" si="9"/>
        <v>-5.7124926367556353E-2</v>
      </c>
      <c r="H64" s="53">
        <f t="shared" si="9"/>
        <v>-5.0656709129135849E-2</v>
      </c>
      <c r="I64" s="53">
        <f t="shared" si="9"/>
        <v>-4.4269257218715337E-2</v>
      </c>
      <c r="J64" s="53">
        <f t="shared" si="9"/>
        <v>-3.796257063629483E-2</v>
      </c>
      <c r="K64" s="53">
        <f t="shared" si="9"/>
        <v>-3.1736649381874323E-2</v>
      </c>
      <c r="L64" s="53">
        <f t="shared" si="9"/>
        <v>-2.5591493455453817E-2</v>
      </c>
      <c r="M64" s="53">
        <f t="shared" si="9"/>
        <v>-1.952710285703331E-2</v>
      </c>
      <c r="N64" s="53">
        <f t="shared" si="9"/>
        <v>-1.3543477586612798E-2</v>
      </c>
      <c r="O64" s="53">
        <f t="shared" si="9"/>
        <v>-7.6406176441922869E-3</v>
      </c>
      <c r="P64" s="53">
        <f t="shared" si="9"/>
        <v>-1.8185230297717795E-3</v>
      </c>
      <c r="Q64" s="53">
        <f t="shared" si="9"/>
        <v>3.9228062566487301E-3</v>
      </c>
      <c r="R64" s="53">
        <f t="shared" si="9"/>
        <v>9.5833702150692392E-3</v>
      </c>
      <c r="S64" s="53">
        <f t="shared" si="9"/>
        <v>1.5163168845489749E-2</v>
      </c>
      <c r="T64" s="53">
        <f t="shared" si="9"/>
        <v>2.0662202147910258E-2</v>
      </c>
      <c r="U64" s="53">
        <f t="shared" si="9"/>
        <v>2.6080470122330765E-2</v>
      </c>
      <c r="V64" s="53">
        <f t="shared" si="9"/>
        <v>3.1417972768751273E-2</v>
      </c>
      <c r="W64" s="53">
        <f t="shared" si="9"/>
        <v>3.6674710087171783E-2</v>
      </c>
      <c r="X64" s="53">
        <f t="shared" si="9"/>
        <v>4.1850682077592294E-2</v>
      </c>
      <c r="Y64" s="53">
        <f t="shared" si="9"/>
        <v>4.6945888740012806E-2</v>
      </c>
      <c r="Z64" s="53">
        <f t="shared" si="9"/>
        <v>5.1960330074433306E-2</v>
      </c>
      <c r="AA64" s="53">
        <f t="shared" si="9"/>
        <v>5.6894006080853821E-2</v>
      </c>
      <c r="AB64" s="53">
        <f t="shared" si="9"/>
        <v>6.1746916759274323E-2</v>
      </c>
      <c r="AC64" s="53">
        <f t="shared" si="9"/>
        <v>6.651906210969484E-2</v>
      </c>
      <c r="AD64" s="53">
        <f t="shared" si="9"/>
        <v>7.1210442132115359E-2</v>
      </c>
      <c r="AE64" s="53">
        <f t="shared" si="9"/>
        <v>7.5821056826535865E-2</v>
      </c>
      <c r="AF64" s="53">
        <f t="shared" si="9"/>
        <v>8.0350906192956373E-2</v>
      </c>
      <c r="AG64" s="53">
        <f t="shared" si="9"/>
        <v>8.4799990231376868E-2</v>
      </c>
      <c r="AH64" s="53">
        <f t="shared" si="9"/>
        <v>8.9168308941797378E-2</v>
      </c>
      <c r="AI64" s="53">
        <f t="shared" si="9"/>
        <v>9.3455862324217875E-2</v>
      </c>
      <c r="AJ64" s="53">
        <f t="shared" si="9"/>
        <v>9.6030873042638396E-2</v>
      </c>
      <c r="AK64" s="53">
        <f t="shared" si="9"/>
        <v>9.8605883761058888E-2</v>
      </c>
      <c r="AL64" s="53">
        <f t="shared" si="9"/>
        <v>0.10118089447947942</v>
      </c>
      <c r="AM64" s="53">
        <f t="shared" si="9"/>
        <v>0.10375590519789993</v>
      </c>
      <c r="AN64" s="53">
        <f t="shared" si="9"/>
        <v>0.10633091591632045</v>
      </c>
      <c r="AO64" s="53">
        <f t="shared" si="9"/>
        <v>0.10890592663474094</v>
      </c>
      <c r="AP64" s="53">
        <f t="shared" si="9"/>
        <v>0.11148093735316147</v>
      </c>
      <c r="AQ64" s="53">
        <f t="shared" si="9"/>
        <v>0.11405594807158197</v>
      </c>
      <c r="AR64" s="53">
        <f t="shared" si="9"/>
        <v>0.11663095879000249</v>
      </c>
      <c r="AS64" s="53">
        <f t="shared" si="9"/>
        <v>0.11920596950842299</v>
      </c>
      <c r="AT64" s="53">
        <f t="shared" si="9"/>
        <v>0.12178098022684351</v>
      </c>
      <c r="AU64" s="53">
        <f t="shared" si="9"/>
        <v>0.12435599094526402</v>
      </c>
      <c r="AV64" s="53">
        <f t="shared" si="9"/>
        <v>0.12693100166368454</v>
      </c>
      <c r="AW64" s="53">
        <f t="shared" si="9"/>
        <v>0.12950601238210505</v>
      </c>
      <c r="AX64" s="53">
        <f t="shared" si="9"/>
        <v>0.11145200322052556</v>
      </c>
      <c r="AY64" s="53">
        <f t="shared" si="9"/>
        <v>0.12294308413386794</v>
      </c>
      <c r="AZ64" s="53">
        <f t="shared" si="9"/>
        <v>0.13299708497600005</v>
      </c>
      <c r="BA64" s="53">
        <f t="shared" si="9"/>
        <v>0.12910387845600005</v>
      </c>
      <c r="BB64" s="53">
        <f t="shared" si="9"/>
        <v>0.12529143726400005</v>
      </c>
      <c r="BC64" s="53">
        <f t="shared" si="9"/>
        <v>0.12155976140000005</v>
      </c>
      <c r="BD64" s="53">
        <f t="shared" si="9"/>
        <v>0.11790885086400006</v>
      </c>
    </row>
    <row r="65" spans="1:56" ht="12.75" customHeight="1" x14ac:dyDescent="0.3">
      <c r="A65" s="201" t="s">
        <v>227</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02"/>
      <c r="B66" s="9" t="s">
        <v>199</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02"/>
      <c r="B67" s="9" t="s">
        <v>295</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202"/>
      <c r="B68" s="9" t="s">
        <v>296</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202"/>
      <c r="B69" s="4" t="s">
        <v>200</v>
      </c>
      <c r="D69" s="9" t="s">
        <v>40</v>
      </c>
      <c r="E69" s="34">
        <f>E90*'Fixed data'!H$5/1000000</f>
        <v>0</v>
      </c>
      <c r="F69" s="34">
        <f>F90*'Fixed data'!I$5/1000000</f>
        <v>1.5977366746161837E-3</v>
      </c>
      <c r="G69" s="34">
        <f>G90*'Fixed data'!J$5/1000000</f>
        <v>3.2971420698643295E-3</v>
      </c>
      <c r="H69" s="34">
        <f>H90*'Fixed data'!K$5/1000000</f>
        <v>3.3994880449792738E-3</v>
      </c>
      <c r="I69" s="34">
        <f>I90*'Fixed data'!L$5/1000000</f>
        <v>3.5054088480682339E-3</v>
      </c>
      <c r="J69" s="34">
        <f>J90*'Fixed data'!M$5/1000000</f>
        <v>6.0525772941098146E-3</v>
      </c>
      <c r="K69" s="34">
        <f>K90*'Fixed data'!N$5/1000000</f>
        <v>8.4204664841722957E-3</v>
      </c>
      <c r="L69" s="34">
        <f>L90*'Fixed data'!O$5/1000000</f>
        <v>1.0609076418255677E-2</v>
      </c>
      <c r="M69" s="34">
        <f>M90*'Fixed data'!P$5/1000000</f>
        <v>1.261840709635996E-2</v>
      </c>
      <c r="N69" s="34">
        <f>N90*'Fixed data'!Q$5/1000000</f>
        <v>1.444845851848515E-2</v>
      </c>
      <c r="O69" s="34">
        <f>O90*'Fixed data'!R$5/1000000</f>
        <v>1.6099230684631236E-2</v>
      </c>
      <c r="P69" s="34">
        <f>P90*'Fixed data'!S$5/1000000</f>
        <v>1.7570723594798221E-2</v>
      </c>
      <c r="Q69" s="34">
        <f>Q90*'Fixed data'!T$5/1000000</f>
        <v>1.8862937248986109E-2</v>
      </c>
      <c r="R69" s="34">
        <f>R90*'Fixed data'!U$5/1000000</f>
        <v>1.9975871647194901E-2</v>
      </c>
      <c r="S69" s="34">
        <f>S90*'Fixed data'!V$5/1000000</f>
        <v>2.0909526789424593E-2</v>
      </c>
      <c r="T69" s="34">
        <f>T90*'Fixed data'!W$5/1000000</f>
        <v>2.1306169460049658E-2</v>
      </c>
      <c r="U69" s="34">
        <f>U90*'Fixed data'!X$5/1000000</f>
        <v>2.1971841685453099E-2</v>
      </c>
      <c r="V69" s="34">
        <f>V90*'Fixed data'!Y$5/1000000</f>
        <v>2.2450486371086986E-2</v>
      </c>
      <c r="W69" s="34">
        <f>W90*'Fixed data'!Z$5/1000000</f>
        <v>2.2742103516951329E-2</v>
      </c>
      <c r="X69" s="34">
        <f>X90*'Fixed data'!AA$5/1000000</f>
        <v>2.2846693123046116E-2</v>
      </c>
      <c r="Y69" s="34">
        <f>Y90*'Fixed data'!AB$5/1000000</f>
        <v>2.2764255189371346E-2</v>
      </c>
      <c r="Z69" s="34">
        <f>Z90*'Fixed data'!AC$5/1000000</f>
        <v>2.2311905246691854E-2</v>
      </c>
      <c r="AA69" s="34">
        <f>AA90*'Fixed data'!AD$5/1000000</f>
        <v>2.1868771343461525E-2</v>
      </c>
      <c r="AB69" s="34">
        <f>AB90*'Fixed data'!AE$5/1000000</f>
        <v>2.1238609900461641E-2</v>
      </c>
      <c r="AC69" s="34">
        <f>AC90*'Fixed data'!AF$5/1000000</f>
        <v>2.042142091769221E-2</v>
      </c>
      <c r="AD69" s="34">
        <f>AD90*'Fixed data'!AG$5/1000000</f>
        <v>1.9417204395153227E-2</v>
      </c>
      <c r="AE69" s="34">
        <f>AE90*'Fixed data'!AH$5/1000000</f>
        <v>1.8225960332844689E-2</v>
      </c>
      <c r="AF69" s="34">
        <f>AF90*'Fixed data'!AI$5/1000000</f>
        <v>1.68476887307666E-2</v>
      </c>
      <c r="AG69" s="34">
        <f>AG90*'Fixed data'!AJ$5/1000000</f>
        <v>1.5282389588918959E-2</v>
      </c>
      <c r="AH69" s="34">
        <f>AH90*'Fixed data'!AK$5/1000000</f>
        <v>1.3530062907301766E-2</v>
      </c>
      <c r="AI69" s="34">
        <f>AI90*'Fixed data'!AL$5/1000000</f>
        <v>1.1528056206531695E-2</v>
      </c>
      <c r="AJ69" s="34">
        <f>AJ90*'Fixed data'!AM$5/1000000</f>
        <v>9.4150335553589391E-3</v>
      </c>
      <c r="AK69" s="34">
        <f>AK90*'Fixed data'!AN$5/1000000</f>
        <v>7.1149833644166306E-3</v>
      </c>
      <c r="AL69" s="34">
        <f>AL90*'Fixed data'!AO$5/1000000</f>
        <v>4.6279056337047734E-3</v>
      </c>
      <c r="AM69" s="34">
        <f>AM90*'Fixed data'!AP$5/1000000</f>
        <v>1.9538003632233142E-3</v>
      </c>
      <c r="AN69" s="34">
        <f>AN90*'Fixed data'!AQ$5/1000000</f>
        <v>2.0275286788166468E-3</v>
      </c>
      <c r="AO69" s="34">
        <f>AO90*'Fixed data'!AR$5/1000000</f>
        <v>2.092040954960813E-3</v>
      </c>
      <c r="AP69" s="34">
        <f>AP90*'Fixed data'!AS$5/1000000</f>
        <v>2.1565532311049788E-3</v>
      </c>
      <c r="AQ69" s="34">
        <f>AQ90*'Fixed data'!AT$5/1000000</f>
        <v>2.221065507249145E-3</v>
      </c>
      <c r="AR69" s="34">
        <f>AR90*'Fixed data'!AU$5/1000000</f>
        <v>2.2855777833933107E-3</v>
      </c>
      <c r="AS69" s="34">
        <f>AS90*'Fixed data'!AV$5/1000000</f>
        <v>2.3593060989866434E-3</v>
      </c>
      <c r="AT69" s="34">
        <f>AT90*'Fixed data'!AW$5/1000000</f>
        <v>2.4146023356816427E-3</v>
      </c>
      <c r="AU69" s="34">
        <f>AU90*'Fixed data'!AX$5/1000000</f>
        <v>2.4791146118258093E-3</v>
      </c>
      <c r="AV69" s="34">
        <f>AV90*'Fixed data'!AY$5/1000000</f>
        <v>2.5436268879699751E-3</v>
      </c>
      <c r="AW69" s="34">
        <f>AW90*'Fixed data'!AZ$5/1000000</f>
        <v>2.5989231246649749E-3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02"/>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02"/>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02"/>
      <c r="B72" s="4" t="s">
        <v>82</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02"/>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02"/>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02"/>
      <c r="B75" s="9" t="s">
        <v>208</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03"/>
      <c r="B76" s="13" t="s">
        <v>99</v>
      </c>
      <c r="C76" s="13"/>
      <c r="D76" s="13" t="s">
        <v>40</v>
      </c>
      <c r="E76" s="53">
        <f>SUM(E65:E75)</f>
        <v>0</v>
      </c>
      <c r="F76" s="53">
        <f t="shared" ref="F76:BD76" si="10">SUM(F65:F75)</f>
        <v>1.5977366746161837E-3</v>
      </c>
      <c r="G76" s="53">
        <f t="shared" si="10"/>
        <v>3.2971420698643295E-3</v>
      </c>
      <c r="H76" s="53">
        <f t="shared" si="10"/>
        <v>3.3994880449792738E-3</v>
      </c>
      <c r="I76" s="53">
        <f t="shared" si="10"/>
        <v>3.5054088480682339E-3</v>
      </c>
      <c r="J76" s="53">
        <f t="shared" si="10"/>
        <v>6.0525772941098146E-3</v>
      </c>
      <c r="K76" s="53">
        <f t="shared" si="10"/>
        <v>8.4204664841722957E-3</v>
      </c>
      <c r="L76" s="53">
        <f t="shared" si="10"/>
        <v>1.0609076418255677E-2</v>
      </c>
      <c r="M76" s="53">
        <f t="shared" si="10"/>
        <v>1.261840709635996E-2</v>
      </c>
      <c r="N76" s="53">
        <f t="shared" si="10"/>
        <v>1.444845851848515E-2</v>
      </c>
      <c r="O76" s="53">
        <f t="shared" si="10"/>
        <v>1.6099230684631236E-2</v>
      </c>
      <c r="P76" s="53">
        <f t="shared" si="10"/>
        <v>1.7570723594798221E-2</v>
      </c>
      <c r="Q76" s="53">
        <f t="shared" si="10"/>
        <v>1.8862937248986109E-2</v>
      </c>
      <c r="R76" s="53">
        <f t="shared" si="10"/>
        <v>1.9975871647194901E-2</v>
      </c>
      <c r="S76" s="53">
        <f t="shared" si="10"/>
        <v>2.0909526789424593E-2</v>
      </c>
      <c r="T76" s="53">
        <f t="shared" si="10"/>
        <v>2.1306169460049658E-2</v>
      </c>
      <c r="U76" s="53">
        <f t="shared" si="10"/>
        <v>2.1971841685453099E-2</v>
      </c>
      <c r="V76" s="53">
        <f t="shared" si="10"/>
        <v>2.2450486371086986E-2</v>
      </c>
      <c r="W76" s="53">
        <f t="shared" si="10"/>
        <v>2.2742103516951329E-2</v>
      </c>
      <c r="X76" s="53">
        <f t="shared" si="10"/>
        <v>2.2846693123046116E-2</v>
      </c>
      <c r="Y76" s="53">
        <f t="shared" si="10"/>
        <v>2.2764255189371346E-2</v>
      </c>
      <c r="Z76" s="53">
        <f t="shared" si="10"/>
        <v>2.2311905246691854E-2</v>
      </c>
      <c r="AA76" s="53">
        <f t="shared" si="10"/>
        <v>2.1868771343461525E-2</v>
      </c>
      <c r="AB76" s="53">
        <f t="shared" si="10"/>
        <v>2.1238609900461641E-2</v>
      </c>
      <c r="AC76" s="53">
        <f t="shared" si="10"/>
        <v>2.042142091769221E-2</v>
      </c>
      <c r="AD76" s="53">
        <f t="shared" si="10"/>
        <v>1.9417204395153227E-2</v>
      </c>
      <c r="AE76" s="53">
        <f t="shared" si="10"/>
        <v>1.8225960332844689E-2</v>
      </c>
      <c r="AF76" s="53">
        <f t="shared" si="10"/>
        <v>1.68476887307666E-2</v>
      </c>
      <c r="AG76" s="53">
        <f t="shared" si="10"/>
        <v>1.5282389588918959E-2</v>
      </c>
      <c r="AH76" s="53">
        <f t="shared" si="10"/>
        <v>1.3530062907301766E-2</v>
      </c>
      <c r="AI76" s="53">
        <f t="shared" si="10"/>
        <v>1.1528056206531695E-2</v>
      </c>
      <c r="AJ76" s="53">
        <f t="shared" si="10"/>
        <v>9.4150335553589391E-3</v>
      </c>
      <c r="AK76" s="53">
        <f t="shared" si="10"/>
        <v>7.1149833644166306E-3</v>
      </c>
      <c r="AL76" s="53">
        <f t="shared" si="10"/>
        <v>4.6279056337047734E-3</v>
      </c>
      <c r="AM76" s="53">
        <f t="shared" si="10"/>
        <v>1.9538003632233142E-3</v>
      </c>
      <c r="AN76" s="53">
        <f t="shared" si="10"/>
        <v>2.0275286788166468E-3</v>
      </c>
      <c r="AO76" s="53">
        <f t="shared" si="10"/>
        <v>2.092040954960813E-3</v>
      </c>
      <c r="AP76" s="53">
        <f t="shared" si="10"/>
        <v>2.1565532311049788E-3</v>
      </c>
      <c r="AQ76" s="53">
        <f t="shared" si="10"/>
        <v>2.221065507249145E-3</v>
      </c>
      <c r="AR76" s="53">
        <f t="shared" si="10"/>
        <v>2.2855777833933107E-3</v>
      </c>
      <c r="AS76" s="53">
        <f t="shared" si="10"/>
        <v>2.3593060989866434E-3</v>
      </c>
      <c r="AT76" s="53">
        <f t="shared" si="10"/>
        <v>2.4146023356816427E-3</v>
      </c>
      <c r="AU76" s="53">
        <f t="shared" si="10"/>
        <v>2.4791146118258093E-3</v>
      </c>
      <c r="AV76" s="53">
        <f t="shared" si="10"/>
        <v>2.5436268879699751E-3</v>
      </c>
      <c r="AW76" s="53">
        <f t="shared" si="10"/>
        <v>2.5989231246649749E-3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-0.15866424520815942</v>
      </c>
      <c r="F77" s="54">
        <f>IF('Fixed data'!$G$19=FALSE,F64+F76,F64)</f>
        <v>-0.18725612169292644</v>
      </c>
      <c r="G77" s="54">
        <f>IF('Fixed data'!$G$19=FALSE,G64+G76,G64)</f>
        <v>-5.382778429769202E-2</v>
      </c>
      <c r="H77" s="54">
        <f>IF('Fixed data'!$G$19=FALSE,H64+H76,H64)</f>
        <v>-4.7257221084156573E-2</v>
      </c>
      <c r="I77" s="54">
        <f>IF('Fixed data'!$G$19=FALSE,I64+I76,I64)</f>
        <v>-4.0763848370647102E-2</v>
      </c>
      <c r="J77" s="54">
        <f>IF('Fixed data'!$G$19=FALSE,J64+J76,J64)</f>
        <v>-3.1909993342185014E-2</v>
      </c>
      <c r="K77" s="54">
        <f>IF('Fixed data'!$G$19=FALSE,K64+K76,K64)</f>
        <v>-2.3316182897702029E-2</v>
      </c>
      <c r="L77" s="54">
        <f>IF('Fixed data'!$G$19=FALSE,L64+L76,L64)</f>
        <v>-1.498241703719814E-2</v>
      </c>
      <c r="M77" s="54">
        <f>IF('Fixed data'!$G$19=FALSE,M64+M76,M64)</f>
        <v>-6.9086957606733501E-3</v>
      </c>
      <c r="N77" s="54">
        <f>IF('Fixed data'!$G$19=FALSE,N64+N76,N64)</f>
        <v>9.0498093187235153E-4</v>
      </c>
      <c r="O77" s="54">
        <f>IF('Fixed data'!$G$19=FALSE,O64+O76,O64)</f>
        <v>8.4586130404389493E-3</v>
      </c>
      <c r="P77" s="54">
        <f>IF('Fixed data'!$G$19=FALSE,P64+P76,P64)</f>
        <v>1.5752200565026443E-2</v>
      </c>
      <c r="Q77" s="54">
        <f>IF('Fixed data'!$G$19=FALSE,Q64+Q76,Q64)</f>
        <v>2.278574350563484E-2</v>
      </c>
      <c r="R77" s="54">
        <f>IF('Fixed data'!$G$19=FALSE,R64+R76,R64)</f>
        <v>2.9559241862264142E-2</v>
      </c>
      <c r="S77" s="54">
        <f>IF('Fixed data'!$G$19=FALSE,S64+S76,S64)</f>
        <v>3.6072695634914345E-2</v>
      </c>
      <c r="T77" s="54">
        <f>IF('Fixed data'!$G$19=FALSE,T64+T76,T64)</f>
        <v>4.1968371607959916E-2</v>
      </c>
      <c r="U77" s="54">
        <f>IF('Fixed data'!$G$19=FALSE,U64+U76,U64)</f>
        <v>4.8052311807783868E-2</v>
      </c>
      <c r="V77" s="54">
        <f>IF('Fixed data'!$G$19=FALSE,V64+V76,V64)</f>
        <v>5.386845913983826E-2</v>
      </c>
      <c r="W77" s="54">
        <f>IF('Fixed data'!$G$19=FALSE,W64+W76,W64)</f>
        <v>5.9416813604123112E-2</v>
      </c>
      <c r="X77" s="54">
        <f>IF('Fixed data'!$G$19=FALSE,X64+X76,X64)</f>
        <v>6.469737520063841E-2</v>
      </c>
      <c r="Y77" s="54">
        <f>IF('Fixed data'!$G$19=FALSE,Y64+Y76,Y64)</f>
        <v>6.9710143929384155E-2</v>
      </c>
      <c r="Z77" s="54">
        <f>IF('Fixed data'!$G$19=FALSE,Z64+Z76,Z64)</f>
        <v>7.427223532112516E-2</v>
      </c>
      <c r="AA77" s="54">
        <f>IF('Fixed data'!$G$19=FALSE,AA64+AA76,AA64)</f>
        <v>7.8762777424315339E-2</v>
      </c>
      <c r="AB77" s="54">
        <f>IF('Fixed data'!$G$19=FALSE,AB64+AB76,AB64)</f>
        <v>8.2985526659735964E-2</v>
      </c>
      <c r="AC77" s="54">
        <f>IF('Fixed data'!$G$19=FALSE,AC64+AC76,AC64)</f>
        <v>8.694048302738705E-2</v>
      </c>
      <c r="AD77" s="54">
        <f>IF('Fixed data'!$G$19=FALSE,AD64+AD76,AD64)</f>
        <v>9.0627646527268582E-2</v>
      </c>
      <c r="AE77" s="54">
        <f>IF('Fixed data'!$G$19=FALSE,AE64+AE76,AE64)</f>
        <v>9.4047017159380547E-2</v>
      </c>
      <c r="AF77" s="54">
        <f>IF('Fixed data'!$G$19=FALSE,AF64+AF76,AF64)</f>
        <v>9.7198594923722972E-2</v>
      </c>
      <c r="AG77" s="54">
        <f>IF('Fixed data'!$G$19=FALSE,AG64+AG76,AG64)</f>
        <v>0.10008237982029583</v>
      </c>
      <c r="AH77" s="54">
        <f>IF('Fixed data'!$G$19=FALSE,AH64+AH76,AH64)</f>
        <v>0.10269837184909915</v>
      </c>
      <c r="AI77" s="54">
        <f>IF('Fixed data'!$G$19=FALSE,AI64+AI76,AI64)</f>
        <v>0.10498391853074956</v>
      </c>
      <c r="AJ77" s="54">
        <f>IF('Fixed data'!$G$19=FALSE,AJ64+AJ76,AJ64)</f>
        <v>0.10544590659799734</v>
      </c>
      <c r="AK77" s="54">
        <f>IF('Fixed data'!$G$19=FALSE,AK64+AK76,AK64)</f>
        <v>0.10572086712547552</v>
      </c>
      <c r="AL77" s="54">
        <f>IF('Fixed data'!$G$19=FALSE,AL64+AL76,AL64)</f>
        <v>0.10580880011318419</v>
      </c>
      <c r="AM77" s="54">
        <f>IF('Fixed data'!$G$19=FALSE,AM64+AM76,AM64)</f>
        <v>0.10570970556112325</v>
      </c>
      <c r="AN77" s="54">
        <f>IF('Fixed data'!$G$19=FALSE,AN64+AN76,AN64)</f>
        <v>0.10835844459513709</v>
      </c>
      <c r="AO77" s="54">
        <f>IF('Fixed data'!$G$19=FALSE,AO64+AO76,AO64)</f>
        <v>0.11099796758970175</v>
      </c>
      <c r="AP77" s="54">
        <f>IF('Fixed data'!$G$19=FALSE,AP64+AP76,AP64)</f>
        <v>0.11363749058426645</v>
      </c>
      <c r="AQ77" s="54">
        <f>IF('Fixed data'!$G$19=FALSE,AQ64+AQ76,AQ64)</f>
        <v>0.11627701357883111</v>
      </c>
      <c r="AR77" s="54">
        <f>IF('Fixed data'!$G$19=FALSE,AR64+AR76,AR64)</f>
        <v>0.11891653657339579</v>
      </c>
      <c r="AS77" s="54">
        <f>IF('Fixed data'!$G$19=FALSE,AS64+AS76,AS64)</f>
        <v>0.12156527560740964</v>
      </c>
      <c r="AT77" s="54">
        <f>IF('Fixed data'!$G$19=FALSE,AT64+AT76,AT64)</f>
        <v>0.12419558256252515</v>
      </c>
      <c r="AU77" s="54">
        <f>IF('Fixed data'!$G$19=FALSE,AU64+AU76,AU64)</f>
        <v>0.12683510555708982</v>
      </c>
      <c r="AV77" s="54">
        <f>IF('Fixed data'!$G$19=FALSE,AV64+AV76,AV64)</f>
        <v>0.12947462855165451</v>
      </c>
      <c r="AW77" s="54">
        <f>IF('Fixed data'!$G$19=FALSE,AW64+AW76,AW64)</f>
        <v>0.13210493550677002</v>
      </c>
      <c r="AX77" s="54">
        <f>IF('Fixed data'!$G$19=FALSE,AX64+AX76,AX64)</f>
        <v>0.11145200322052556</v>
      </c>
      <c r="AY77" s="54">
        <f>IF('Fixed data'!$G$19=FALSE,AY64+AY76,AY64)</f>
        <v>0.12294308413386794</v>
      </c>
      <c r="AZ77" s="54">
        <f>IF('Fixed data'!$G$19=FALSE,AZ64+AZ76,AZ64)</f>
        <v>0.13299708497600005</v>
      </c>
      <c r="BA77" s="54">
        <f>IF('Fixed data'!$G$19=FALSE,BA64+BA76,BA64)</f>
        <v>0.12910387845600005</v>
      </c>
      <c r="BB77" s="54">
        <f>IF('Fixed data'!$G$19=FALSE,BB64+BB76,BB64)</f>
        <v>0.12529143726400005</v>
      </c>
      <c r="BC77" s="54">
        <f>IF('Fixed data'!$G$19=FALSE,BC64+BC76,BC64)</f>
        <v>0.12155976140000005</v>
      </c>
      <c r="BD77" s="54">
        <f>IF('Fixed data'!$G$19=FALSE,BD64+BD76,BD64)</f>
        <v>0.11790885086400006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-0.15329878764073374</v>
      </c>
      <c r="F80" s="55">
        <f t="shared" ref="F80:BD80" si="11">F77*F78</f>
        <v>-0.17480559330946016</v>
      </c>
      <c r="G80" s="55">
        <f t="shared" si="11"/>
        <v>-4.854957740957503E-2</v>
      </c>
      <c r="H80" s="55">
        <f t="shared" si="11"/>
        <v>-4.1181938016421345E-2</v>
      </c>
      <c r="I80" s="55">
        <f t="shared" si="11"/>
        <v>-3.4322066505974434E-2</v>
      </c>
      <c r="J80" s="55">
        <f t="shared" si="11"/>
        <v>-2.595880014372361E-2</v>
      </c>
      <c r="K80" s="55">
        <f t="shared" si="11"/>
        <v>-1.8326308995244452E-2</v>
      </c>
      <c r="L80" s="55">
        <f t="shared" si="11"/>
        <v>-1.1377820638099506E-2</v>
      </c>
      <c r="M80" s="55">
        <f t="shared" si="11"/>
        <v>-5.0691240570411231E-3</v>
      </c>
      <c r="N80" s="55">
        <f t="shared" si="11"/>
        <v>6.4155800865291158E-4</v>
      </c>
      <c r="O80" s="55">
        <f t="shared" si="11"/>
        <v>5.7936907461429848E-3</v>
      </c>
      <c r="P80" s="55">
        <f t="shared" si="11"/>
        <v>1.042454324523508E-2</v>
      </c>
      <c r="Q80" s="55">
        <f t="shared" si="11"/>
        <v>1.4569299025245536E-2</v>
      </c>
      <c r="R80" s="55">
        <f t="shared" si="11"/>
        <v>1.826116135689072E-2</v>
      </c>
      <c r="S80" s="55">
        <f t="shared" si="11"/>
        <v>2.1531453612988326E-2</v>
      </c>
      <c r="T80" s="55">
        <f t="shared" si="11"/>
        <v>2.4203408011353525E-2</v>
      </c>
      <c r="U80" s="55">
        <f t="shared" si="11"/>
        <v>2.677492974986594E-2</v>
      </c>
      <c r="V80" s="55">
        <f t="shared" si="11"/>
        <v>2.9000685048342977E-2</v>
      </c>
      <c r="W80" s="55">
        <f t="shared" si="11"/>
        <v>3.0905993700835226E-2</v>
      </c>
      <c r="X80" s="55">
        <f t="shared" si="11"/>
        <v>3.2514693588116476E-2</v>
      </c>
      <c r="Y80" s="55">
        <f t="shared" si="11"/>
        <v>3.3849217524376821E-2</v>
      </c>
      <c r="Z80" s="55">
        <f t="shared" si="11"/>
        <v>3.4844866048569102E-2</v>
      </c>
      <c r="AA80" s="55">
        <f t="shared" si="11"/>
        <v>3.5702035467359873E-2</v>
      </c>
      <c r="AB80" s="55">
        <f t="shared" si="11"/>
        <v>3.6344103410618472E-2</v>
      </c>
      <c r="AC80" s="55">
        <f t="shared" si="11"/>
        <v>3.6788603638717395E-2</v>
      </c>
      <c r="AD80" s="55">
        <f t="shared" si="11"/>
        <v>3.7051995915592717E-2</v>
      </c>
      <c r="AE80" s="55">
        <f t="shared" si="11"/>
        <v>3.7149723130822057E-2</v>
      </c>
      <c r="AF80" s="55">
        <f t="shared" si="11"/>
        <v>3.7096265633172545E-2</v>
      </c>
      <c r="AG80" s="55">
        <f t="shared" si="11"/>
        <v>3.6905192904079426E-2</v>
      </c>
      <c r="AH80" s="55">
        <f t="shared" si="11"/>
        <v>3.6589212693841279E-2</v>
      </c>
      <c r="AI80" s="55">
        <f t="shared" si="11"/>
        <v>4.1992217860937354E-2</v>
      </c>
      <c r="AJ80" s="55">
        <f t="shared" si="11"/>
        <v>4.0948550630149787E-2</v>
      </c>
      <c r="AK80" s="55">
        <f t="shared" si="11"/>
        <v>3.9859541733879025E-2</v>
      </c>
      <c r="AL80" s="55">
        <f t="shared" si="11"/>
        <v>3.8730771629319441E-2</v>
      </c>
      <c r="AM80" s="55">
        <f t="shared" si="11"/>
        <v>3.7567474343636158E-2</v>
      </c>
      <c r="AN80" s="55">
        <f t="shared" si="11"/>
        <v>3.7387176914030783E-2</v>
      </c>
      <c r="AO80" s="55">
        <f t="shared" si="11"/>
        <v>3.7182425178483802E-2</v>
      </c>
      <c r="AP80" s="55">
        <f t="shared" si="11"/>
        <v>3.695788382849078E-2</v>
      </c>
      <c r="AQ80" s="55">
        <f t="shared" si="11"/>
        <v>3.6714879355459681E-2</v>
      </c>
      <c r="AR80" s="55">
        <f t="shared" si="11"/>
        <v>3.6454677767703073E-2</v>
      </c>
      <c r="AS80" s="55">
        <f t="shared" si="11"/>
        <v>3.6181229939810308E-2</v>
      </c>
      <c r="AT80" s="55">
        <f t="shared" si="11"/>
        <v>3.5887459165265527E-2</v>
      </c>
      <c r="AU80" s="55">
        <f t="shared" si="11"/>
        <v>3.5582692894742939E-2</v>
      </c>
      <c r="AV80" s="55">
        <f t="shared" si="11"/>
        <v>3.5265235364223706E-2</v>
      </c>
      <c r="AW80" s="55">
        <f t="shared" si="11"/>
        <v>3.4933647337914008E-2</v>
      </c>
      <c r="AX80" s="55">
        <f t="shared" si="11"/>
        <v>2.8613800337317689E-2</v>
      </c>
      <c r="AY80" s="55">
        <f t="shared" si="11"/>
        <v>3.064464131372277E-2</v>
      </c>
      <c r="AZ80" s="55">
        <f t="shared" si="11"/>
        <v>3.2185135093897616E-2</v>
      </c>
      <c r="BA80" s="55">
        <f t="shared" si="11"/>
        <v>3.0332993965253387E-2</v>
      </c>
      <c r="BB80" s="55">
        <f t="shared" si="11"/>
        <v>2.8579863876952213E-2</v>
      </c>
      <c r="BC80" s="55">
        <f t="shared" si="11"/>
        <v>2.6921011837760453E-2</v>
      </c>
      <c r="BD80" s="55">
        <f t="shared" si="11"/>
        <v>2.5351912199031639E-2</v>
      </c>
    </row>
    <row r="81" spans="1:56" x14ac:dyDescent="0.3">
      <c r="A81" s="74"/>
      <c r="B81" s="15" t="s">
        <v>18</v>
      </c>
      <c r="C81" s="15"/>
      <c r="D81" s="14" t="s">
        <v>40</v>
      </c>
      <c r="E81" s="56">
        <f>+E80</f>
        <v>-0.15329878764073374</v>
      </c>
      <c r="F81" s="56">
        <f t="shared" ref="F81:BD81" si="12">+E81+F80</f>
        <v>-0.3281043809501939</v>
      </c>
      <c r="G81" s="56">
        <f t="shared" si="12"/>
        <v>-0.37665395835976895</v>
      </c>
      <c r="H81" s="56">
        <f t="shared" si="12"/>
        <v>-0.41783589637619029</v>
      </c>
      <c r="I81" s="56">
        <f t="shared" si="12"/>
        <v>-0.4521579628821647</v>
      </c>
      <c r="J81" s="56">
        <f t="shared" si="12"/>
        <v>-0.47811676302588829</v>
      </c>
      <c r="K81" s="56">
        <f t="shared" si="12"/>
        <v>-0.49644307202113275</v>
      </c>
      <c r="L81" s="56">
        <f t="shared" si="12"/>
        <v>-0.50782089265923225</v>
      </c>
      <c r="M81" s="56">
        <f t="shared" si="12"/>
        <v>-0.51289001671627332</v>
      </c>
      <c r="N81" s="56">
        <f t="shared" si="12"/>
        <v>-0.51224845870762037</v>
      </c>
      <c r="O81" s="56">
        <f t="shared" si="12"/>
        <v>-0.50645476796147737</v>
      </c>
      <c r="P81" s="56">
        <f t="shared" si="12"/>
        <v>-0.49603022471624231</v>
      </c>
      <c r="Q81" s="56">
        <f t="shared" si="12"/>
        <v>-0.48146092569099674</v>
      </c>
      <c r="R81" s="56">
        <f t="shared" si="12"/>
        <v>-0.46319976433410603</v>
      </c>
      <c r="S81" s="56">
        <f t="shared" si="12"/>
        <v>-0.44166831072111773</v>
      </c>
      <c r="T81" s="56">
        <f t="shared" si="12"/>
        <v>-0.41746490270976422</v>
      </c>
      <c r="U81" s="56">
        <f t="shared" si="12"/>
        <v>-0.39068997295989827</v>
      </c>
      <c r="V81" s="56">
        <f t="shared" si="12"/>
        <v>-0.3616892879115553</v>
      </c>
      <c r="W81" s="56">
        <f t="shared" si="12"/>
        <v>-0.33078329421072006</v>
      </c>
      <c r="X81" s="56">
        <f t="shared" si="12"/>
        <v>-0.29826860062260357</v>
      </c>
      <c r="Y81" s="56">
        <f t="shared" si="12"/>
        <v>-0.26441938309822677</v>
      </c>
      <c r="Z81" s="56">
        <f t="shared" si="12"/>
        <v>-0.22957451704965767</v>
      </c>
      <c r="AA81" s="56">
        <f t="shared" si="12"/>
        <v>-0.19387248158229781</v>
      </c>
      <c r="AB81" s="56">
        <f t="shared" si="12"/>
        <v>-0.15752837817167933</v>
      </c>
      <c r="AC81" s="56">
        <f t="shared" si="12"/>
        <v>-0.12073977453296195</v>
      </c>
      <c r="AD81" s="56">
        <f t="shared" si="12"/>
        <v>-8.368777861736923E-2</v>
      </c>
      <c r="AE81" s="56">
        <f t="shared" si="12"/>
        <v>-4.6538055486547172E-2</v>
      </c>
      <c r="AF81" s="56">
        <f t="shared" si="12"/>
        <v>-9.441789853374627E-3</v>
      </c>
      <c r="AG81" s="56">
        <f t="shared" si="12"/>
        <v>2.7463403050704799E-2</v>
      </c>
      <c r="AH81" s="56">
        <f t="shared" si="12"/>
        <v>6.4052615744546071E-2</v>
      </c>
      <c r="AI81" s="56">
        <f t="shared" si="12"/>
        <v>0.10604483360548342</v>
      </c>
      <c r="AJ81" s="56">
        <f t="shared" si="12"/>
        <v>0.14699338423563321</v>
      </c>
      <c r="AK81" s="56">
        <f t="shared" si="12"/>
        <v>0.18685292596951225</v>
      </c>
      <c r="AL81" s="56">
        <f t="shared" si="12"/>
        <v>0.22558369759883168</v>
      </c>
      <c r="AM81" s="56">
        <f t="shared" si="12"/>
        <v>0.26315117194246784</v>
      </c>
      <c r="AN81" s="56">
        <f t="shared" si="12"/>
        <v>0.3005383488564986</v>
      </c>
      <c r="AO81" s="56">
        <f t="shared" si="12"/>
        <v>0.33772077403498241</v>
      </c>
      <c r="AP81" s="56">
        <f t="shared" si="12"/>
        <v>0.37467865786347321</v>
      </c>
      <c r="AQ81" s="56">
        <f t="shared" si="12"/>
        <v>0.4113935372189329</v>
      </c>
      <c r="AR81" s="56">
        <f t="shared" si="12"/>
        <v>0.44784821498663596</v>
      </c>
      <c r="AS81" s="56">
        <f t="shared" si="12"/>
        <v>0.48402944492644628</v>
      </c>
      <c r="AT81" s="56">
        <f t="shared" si="12"/>
        <v>0.51991690409171176</v>
      </c>
      <c r="AU81" s="56">
        <f t="shared" si="12"/>
        <v>0.55549959698645468</v>
      </c>
      <c r="AV81" s="56">
        <f t="shared" si="12"/>
        <v>0.59076483235067834</v>
      </c>
      <c r="AW81" s="56">
        <f t="shared" si="12"/>
        <v>0.62569847968859238</v>
      </c>
      <c r="AX81" s="56">
        <f t="shared" si="12"/>
        <v>0.65431228002591002</v>
      </c>
      <c r="AY81" s="56">
        <f t="shared" si="12"/>
        <v>0.68495692133963282</v>
      </c>
      <c r="AZ81" s="56">
        <f t="shared" si="12"/>
        <v>0.71714205643353046</v>
      </c>
      <c r="BA81" s="56">
        <f t="shared" si="12"/>
        <v>0.74747505039878381</v>
      </c>
      <c r="BB81" s="56">
        <f t="shared" si="12"/>
        <v>0.77605491427573603</v>
      </c>
      <c r="BC81" s="56">
        <f t="shared" si="12"/>
        <v>0.80297592611349644</v>
      </c>
      <c r="BD81" s="56">
        <f t="shared" si="12"/>
        <v>0.8283278383125281</v>
      </c>
    </row>
    <row r="82" spans="1:56" x14ac:dyDescent="0.3">
      <c r="A82" s="74"/>
      <c r="B82" s="14"/>
    </row>
    <row r="83" spans="1:56" x14ac:dyDescent="0.3">
      <c r="A83" s="74"/>
    </row>
    <row r="84" spans="1:56" x14ac:dyDescent="0.3">
      <c r="A84" s="116"/>
      <c r="B84" s="123" t="s">
        <v>214</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318</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204" t="s">
        <v>297</v>
      </c>
      <c r="B86" s="4" t="s">
        <v>209</v>
      </c>
      <c r="D86" s="4" t="s">
        <v>86</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04"/>
      <c r="B87" s="4" t="s">
        <v>210</v>
      </c>
      <c r="D87" s="4" t="s">
        <v>88</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4"/>
      <c r="B88" s="4" t="s">
        <v>211</v>
      </c>
      <c r="D88" s="4" t="s">
        <v>206</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04"/>
      <c r="B89" s="4" t="s">
        <v>212</v>
      </c>
      <c r="D89" s="4" t="s">
        <v>87</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60" x14ac:dyDescent="0.3">
      <c r="A90" s="204"/>
      <c r="B90" s="163" t="s">
        <v>328</v>
      </c>
      <c r="C90" s="164" t="s">
        <v>409</v>
      </c>
      <c r="D90" s="163" t="s">
        <v>88</v>
      </c>
      <c r="E90" s="165"/>
      <c r="F90" s="165">
        <f>'Option 1'!F90</f>
        <v>208.29436771325007</v>
      </c>
      <c r="G90" s="165">
        <f>'Option 1'!G90</f>
        <v>404.22333465600013</v>
      </c>
      <c r="H90" s="165">
        <f>'Option 1'!H90</f>
        <v>391.85793388550013</v>
      </c>
      <c r="I90" s="165">
        <f>'Option 1'!I90</f>
        <v>379.49253311500013</v>
      </c>
      <c r="J90" s="165">
        <f>'Option 1'!J90</f>
        <v>367.12713234450013</v>
      </c>
      <c r="K90" s="165">
        <f>'Option 1'!K90</f>
        <v>354.76173157400012</v>
      </c>
      <c r="L90" s="165">
        <f>'Option 1'!L90</f>
        <v>342.39633080350012</v>
      </c>
      <c r="M90" s="165">
        <f>'Option 1'!M90</f>
        <v>330.03093003300012</v>
      </c>
      <c r="N90" s="165">
        <f>'Option 1'!N90</f>
        <v>317.66552926250017</v>
      </c>
      <c r="O90" s="165">
        <f>'Option 1'!O90</f>
        <v>305.30012849200017</v>
      </c>
      <c r="P90" s="165">
        <f>'Option 1'!P90</f>
        <v>292.93472772150017</v>
      </c>
      <c r="Q90" s="165">
        <f>'Option 1'!Q90</f>
        <v>280.56932695100016</v>
      </c>
      <c r="R90" s="165">
        <f>'Option 1'!R90</f>
        <v>268.20392618050016</v>
      </c>
      <c r="S90" s="165">
        <f>'Option 1'!S90</f>
        <v>255.83852541000016</v>
      </c>
      <c r="T90" s="165">
        <f>'Option 1'!T90</f>
        <v>243.47312463950016</v>
      </c>
      <c r="U90" s="165">
        <f>'Option 1'!U90</f>
        <v>231.10772386900018</v>
      </c>
      <c r="V90" s="165">
        <f>'Option 1'!V90</f>
        <v>218.74232309850018</v>
      </c>
      <c r="W90" s="165">
        <f>'Option 1'!W90</f>
        <v>206.37692232800021</v>
      </c>
      <c r="X90" s="165">
        <f>'Option 1'!X90</f>
        <v>194.0115215575002</v>
      </c>
      <c r="Y90" s="165">
        <f>'Option 1'!Y90</f>
        <v>181.6461207870002</v>
      </c>
      <c r="Z90" s="165">
        <f>'Option 1'!Z90</f>
        <v>169.28072001650023</v>
      </c>
      <c r="AA90" s="165">
        <f>'Option 1'!AA90</f>
        <v>156.91531924600022</v>
      </c>
      <c r="AB90" s="165">
        <f>'Option 1'!AB90</f>
        <v>144.54991847550022</v>
      </c>
      <c r="AC90" s="165">
        <f>'Option 1'!AC90</f>
        <v>132.18451770500022</v>
      </c>
      <c r="AD90" s="165">
        <f>'Option 1'!AD90</f>
        <v>119.81911693450023</v>
      </c>
      <c r="AE90" s="165">
        <f>'Option 1'!AE90</f>
        <v>107.45371616400024</v>
      </c>
      <c r="AF90" s="165">
        <f>'Option 1'!AF90</f>
        <v>95.088315393500224</v>
      </c>
      <c r="AG90" s="165">
        <f>'Option 1'!AG90</f>
        <v>82.722914623000221</v>
      </c>
      <c r="AH90" s="165">
        <f>'Option 1'!AH90</f>
        <v>70.357513852500219</v>
      </c>
      <c r="AI90" s="165">
        <f>'Option 1'!AI90</f>
        <v>57.992113082000202</v>
      </c>
      <c r="AJ90" s="165">
        <f>'Option 1'!AJ90</f>
        <v>45.626712311500206</v>
      </c>
      <c r="AK90" s="165">
        <f>'Option 1'!AK90</f>
        <v>33.261311541000204</v>
      </c>
      <c r="AL90" s="165">
        <f>'Option 1'!AL90</f>
        <v>20.895910770500208</v>
      </c>
      <c r="AM90" s="165">
        <f>'Option 1'!AM90</f>
        <v>8.5305100000000014</v>
      </c>
      <c r="AN90" s="165">
        <f>'Option 1'!AN90</f>
        <v>8.5305100000000014</v>
      </c>
      <c r="AO90" s="165">
        <f>'Option 1'!AO90</f>
        <v>8.5305100000000014</v>
      </c>
      <c r="AP90" s="165">
        <f>'Option 1'!AP90</f>
        <v>8.5305100000000014</v>
      </c>
      <c r="AQ90" s="165">
        <f>'Option 1'!AQ90</f>
        <v>8.5305100000000014</v>
      </c>
      <c r="AR90" s="165">
        <f>'Option 1'!AR90</f>
        <v>8.5305100000000014</v>
      </c>
      <c r="AS90" s="165">
        <f>'Option 1'!AS90</f>
        <v>8.5305100000000014</v>
      </c>
      <c r="AT90" s="165">
        <f>'Option 1'!AT90</f>
        <v>8.5305100000000014</v>
      </c>
      <c r="AU90" s="165">
        <f>'Option 1'!AU90</f>
        <v>8.5305100000000014</v>
      </c>
      <c r="AV90" s="165">
        <f>'Option 1'!AV90</f>
        <v>8.5305100000000014</v>
      </c>
      <c r="AW90" s="165">
        <f>'Option 1'!AW90</f>
        <v>8.5305100000000014</v>
      </c>
      <c r="AX90" s="165"/>
      <c r="AY90" s="165"/>
      <c r="AZ90" s="165"/>
      <c r="BA90" s="165"/>
      <c r="BB90" s="165"/>
      <c r="BC90" s="165"/>
      <c r="BD90" s="165"/>
    </row>
    <row r="91" spans="1:56" ht="16.5" x14ac:dyDescent="0.3">
      <c r="A91" s="204"/>
      <c r="B91" s="4" t="s">
        <v>329</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4"/>
      <c r="B92" s="4" t="s">
        <v>330</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4"/>
      <c r="B93" s="4" t="s">
        <v>213</v>
      </c>
      <c r="D93" s="4" t="s">
        <v>89</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331</v>
      </c>
    </row>
    <row r="97" spans="1:3" x14ac:dyDescent="0.3">
      <c r="B97" s="69" t="s">
        <v>152</v>
      </c>
    </row>
    <row r="98" spans="1:3" x14ac:dyDescent="0.3">
      <c r="B98" s="4" t="s">
        <v>315</v>
      </c>
    </row>
    <row r="99" spans="1:3" x14ac:dyDescent="0.3">
      <c r="B99" s="4" t="s">
        <v>333</v>
      </c>
    </row>
    <row r="100" spans="1:3" ht="16.5" x14ac:dyDescent="0.3">
      <c r="A100" s="85">
        <v>2</v>
      </c>
      <c r="B100" s="69" t="s">
        <v>151</v>
      </c>
    </row>
    <row r="105" spans="1:3" x14ac:dyDescent="0.3">
      <c r="C105" s="36"/>
    </row>
    <row r="170" spans="2:2" x14ac:dyDescent="0.3">
      <c r="B170" s="4" t="s">
        <v>195</v>
      </c>
    </row>
    <row r="171" spans="2:2" x14ac:dyDescent="0.3">
      <c r="B171" s="4" t="s">
        <v>194</v>
      </c>
    </row>
    <row r="172" spans="2:2" x14ac:dyDescent="0.3">
      <c r="B172" s="4" t="s">
        <v>316</v>
      </c>
    </row>
    <row r="173" spans="2:2" x14ac:dyDescent="0.3">
      <c r="B173" s="4" t="s">
        <v>155</v>
      </c>
    </row>
    <row r="174" spans="2:2" x14ac:dyDescent="0.3">
      <c r="B174" s="4" t="s">
        <v>156</v>
      </c>
    </row>
    <row r="175" spans="2:2" x14ac:dyDescent="0.3">
      <c r="B175" s="4" t="s">
        <v>157</v>
      </c>
    </row>
    <row r="176" spans="2:2" x14ac:dyDescent="0.3">
      <c r="B176" s="4" t="s">
        <v>158</v>
      </c>
    </row>
    <row r="177" spans="2:2" x14ac:dyDescent="0.3">
      <c r="B177" s="4" t="s">
        <v>159</v>
      </c>
    </row>
    <row r="178" spans="2:2" x14ac:dyDescent="0.3">
      <c r="B178" s="4" t="s">
        <v>160</v>
      </c>
    </row>
    <row r="179" spans="2:2" x14ac:dyDescent="0.3">
      <c r="B179" s="4" t="s">
        <v>161</v>
      </c>
    </row>
    <row r="180" spans="2:2" x14ac:dyDescent="0.3">
      <c r="B180" s="4" t="s">
        <v>162</v>
      </c>
    </row>
    <row r="181" spans="2:2" x14ac:dyDescent="0.3">
      <c r="B181" s="4" t="s">
        <v>163</v>
      </c>
    </row>
    <row r="182" spans="2:2" x14ac:dyDescent="0.3">
      <c r="B182" s="4" t="s">
        <v>196</v>
      </c>
    </row>
    <row r="183" spans="2:2" x14ac:dyDescent="0.3">
      <c r="B183" s="4" t="s">
        <v>164</v>
      </c>
    </row>
    <row r="184" spans="2:2" x14ac:dyDescent="0.3">
      <c r="B184" s="4" t="s">
        <v>165</v>
      </c>
    </row>
    <row r="185" spans="2:2" x14ac:dyDescent="0.3">
      <c r="B185" s="4" t="s">
        <v>166</v>
      </c>
    </row>
    <row r="186" spans="2:2" x14ac:dyDescent="0.3">
      <c r="B186" s="4" t="s">
        <v>167</v>
      </c>
    </row>
    <row r="187" spans="2:2" x14ac:dyDescent="0.3">
      <c r="B187" s="4" t="s">
        <v>168</v>
      </c>
    </row>
    <row r="188" spans="2:2" x14ac:dyDescent="0.3">
      <c r="B188" s="4" t="s">
        <v>169</v>
      </c>
    </row>
    <row r="189" spans="2:2" x14ac:dyDescent="0.3">
      <c r="B189" s="4" t="s">
        <v>170</v>
      </c>
    </row>
    <row r="190" spans="2:2" x14ac:dyDescent="0.3">
      <c r="B190" s="4" t="s">
        <v>171</v>
      </c>
    </row>
    <row r="191" spans="2:2" x14ac:dyDescent="0.3">
      <c r="B191" s="4" t="s">
        <v>172</v>
      </c>
    </row>
    <row r="192" spans="2:2" x14ac:dyDescent="0.3">
      <c r="B192" s="4" t="s">
        <v>197</v>
      </c>
    </row>
    <row r="193" spans="2:2" x14ac:dyDescent="0.3">
      <c r="B193" s="4" t="s">
        <v>198</v>
      </c>
    </row>
    <row r="194" spans="2:2" x14ac:dyDescent="0.3">
      <c r="B194" s="4" t="s">
        <v>173</v>
      </c>
    </row>
    <row r="195" spans="2:2" x14ac:dyDescent="0.3">
      <c r="B195" s="4" t="s">
        <v>174</v>
      </c>
    </row>
    <row r="196" spans="2:2" x14ac:dyDescent="0.3">
      <c r="B196" s="4" t="s">
        <v>175</v>
      </c>
    </row>
    <row r="197" spans="2:2" x14ac:dyDescent="0.3">
      <c r="B197" s="4" t="s">
        <v>176</v>
      </c>
    </row>
    <row r="198" spans="2:2" x14ac:dyDescent="0.3">
      <c r="B198" s="4" t="s">
        <v>177</v>
      </c>
    </row>
    <row r="199" spans="2:2" x14ac:dyDescent="0.3">
      <c r="B199" s="4" t="s">
        <v>178</v>
      </c>
    </row>
    <row r="200" spans="2:2" x14ac:dyDescent="0.3">
      <c r="B200" s="4" t="s">
        <v>179</v>
      </c>
    </row>
    <row r="201" spans="2:2" x14ac:dyDescent="0.3">
      <c r="B201" s="4" t="s">
        <v>180</v>
      </c>
    </row>
    <row r="202" spans="2:2" x14ac:dyDescent="0.3">
      <c r="B202" s="4" t="s">
        <v>181</v>
      </c>
    </row>
    <row r="203" spans="2:2" x14ac:dyDescent="0.3">
      <c r="B203" s="4" t="s">
        <v>182</v>
      </c>
    </row>
    <row r="204" spans="2:2" x14ac:dyDescent="0.3">
      <c r="B204" s="4" t="s">
        <v>183</v>
      </c>
    </row>
    <row r="205" spans="2:2" x14ac:dyDescent="0.3">
      <c r="B205" s="4" t="s">
        <v>184</v>
      </c>
    </row>
    <row r="206" spans="2:2" x14ac:dyDescent="0.3">
      <c r="B206" s="4" t="s">
        <v>185</v>
      </c>
    </row>
    <row r="207" spans="2:2" x14ac:dyDescent="0.3">
      <c r="B207" s="4" t="s">
        <v>186</v>
      </c>
    </row>
    <row r="208" spans="2:2" x14ac:dyDescent="0.3">
      <c r="B208" s="4" t="s">
        <v>187</v>
      </c>
    </row>
    <row r="209" spans="2:2" x14ac:dyDescent="0.3">
      <c r="B209" s="4" t="s">
        <v>188</v>
      </c>
    </row>
    <row r="210" spans="2:2" x14ac:dyDescent="0.3">
      <c r="B210" s="4" t="s">
        <v>189</v>
      </c>
    </row>
    <row r="211" spans="2:2" x14ac:dyDescent="0.3">
      <c r="B211" s="4" t="s">
        <v>190</v>
      </c>
    </row>
    <row r="212" spans="2:2" x14ac:dyDescent="0.3">
      <c r="B212" s="4" t="s">
        <v>191</v>
      </c>
    </row>
    <row r="213" spans="2:2" x14ac:dyDescent="0.3">
      <c r="B213" s="4" t="s">
        <v>192</v>
      </c>
    </row>
    <row r="214" spans="2:2" x14ac:dyDescent="0.3">
      <c r="B214" s="4" t="s">
        <v>193</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elements/1.1/"/>
    <ds:schemaRef ds:uri="http://www.w3.org/XML/1998/namespace"/>
    <ds:schemaRef ds:uri="http://purl.org/dc/terms/"/>
    <ds:schemaRef ds:uri="http://schemas.microsoft.com/office/2006/metadata/properties"/>
    <ds:schemaRef ds:uri="http://schemas.openxmlformats.org/package/2006/metadata/core-properties"/>
    <ds:schemaRef ds:uri="http://schemas.microsoft.com/office/2006/documentManagement/types"/>
    <ds:schemaRef ds:uri="efb98dbe-6680-48eb-ac67-85b3a61e7855"/>
    <ds:schemaRef ds:uri="http://schemas.microsoft.com/sharepoint/v3/fields"/>
    <ds:schemaRef ds:uri="eecedeb9-13b3-4e62-b003-046c92e1668a"/>
    <ds:schemaRef ds:uri="http://purl.org/dc/dcmityp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2013-06-26T14:23:27Z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