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20" yWindow="4110" windowWidth="17400" windowHeight="6990" tabRatio="601" firstSheet="2"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 (i)" sheetId="33" r:id="rId9"/>
    <sheet name="Workings 1 (i)" sheetId="34" r:id="rId10"/>
  </sheets>
  <calcPr calcId="145621"/>
</workbook>
</file>

<file path=xl/calcChain.xml><?xml version="1.0" encoding="utf-8"?>
<calcChain xmlns="http://schemas.openxmlformats.org/spreadsheetml/2006/main">
  <c r="C30" i="29" l="1"/>
  <c r="I19" i="33"/>
  <c r="I25" i="33" s="1"/>
  <c r="J19" i="33"/>
  <c r="H19" i="33"/>
  <c r="H25" i="33" s="1"/>
  <c r="BD87" i="33"/>
  <c r="BC87" i="33"/>
  <c r="BB87" i="33"/>
  <c r="BB66" i="33" s="1"/>
  <c r="BA87" i="33"/>
  <c r="AZ87" i="33"/>
  <c r="AY87" i="33"/>
  <c r="AX87" i="33"/>
  <c r="AX66" i="33" s="1"/>
  <c r="AX76" i="33" s="1"/>
  <c r="AW87" i="33"/>
  <c r="AV87" i="33"/>
  <c r="AU87" i="33"/>
  <c r="AT87" i="33"/>
  <c r="AT66" i="33" s="1"/>
  <c r="AS87" i="33"/>
  <c r="AR87" i="33"/>
  <c r="AQ87" i="33"/>
  <c r="AP87" i="33"/>
  <c r="AP66" i="33" s="1"/>
  <c r="AO87" i="33"/>
  <c r="AN87" i="33"/>
  <c r="AM87" i="33"/>
  <c r="AL87" i="33"/>
  <c r="AL66" i="33" s="1"/>
  <c r="AK87" i="33"/>
  <c r="AJ87" i="33"/>
  <c r="AI87" i="33"/>
  <c r="AH87" i="33"/>
  <c r="AH66" i="33" s="1"/>
  <c r="AG87" i="33"/>
  <c r="AF87" i="33"/>
  <c r="AE87" i="33"/>
  <c r="AD87" i="33"/>
  <c r="AD66" i="33" s="1"/>
  <c r="AC87" i="33"/>
  <c r="AB87" i="33"/>
  <c r="AA87" i="33"/>
  <c r="Z87" i="33"/>
  <c r="Z66" i="33" s="1"/>
  <c r="Y87" i="33"/>
  <c r="X87" i="33"/>
  <c r="W87" i="33"/>
  <c r="V87" i="33"/>
  <c r="V66" i="33" s="1"/>
  <c r="U87" i="33"/>
  <c r="T87" i="33"/>
  <c r="S87" i="33"/>
  <c r="R87" i="33"/>
  <c r="R66" i="33" s="1"/>
  <c r="Q87" i="33"/>
  <c r="P87" i="33"/>
  <c r="O87" i="33"/>
  <c r="N87" i="33"/>
  <c r="N66" i="33" s="1"/>
  <c r="M87" i="33"/>
  <c r="L87" i="33"/>
  <c r="K87" i="33"/>
  <c r="J87" i="33"/>
  <c r="J66" i="33" s="1"/>
  <c r="I87" i="33"/>
  <c r="H87" i="33"/>
  <c r="G87" i="33"/>
  <c r="F87" i="33"/>
  <c r="F66" i="33" s="1"/>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R76" i="33"/>
  <c r="BD72" i="33"/>
  <c r="BC72" i="33"/>
  <c r="BB72" i="33"/>
  <c r="BA72" i="33"/>
  <c r="AZ72" i="33"/>
  <c r="AY72" i="33"/>
  <c r="AX72" i="33"/>
  <c r="AW72" i="33"/>
  <c r="AV72" i="33"/>
  <c r="AU72" i="33"/>
  <c r="AT72" i="33"/>
  <c r="AS72" i="33"/>
  <c r="AR72" i="33"/>
  <c r="AQ72" i="33"/>
  <c r="AP72" i="33"/>
  <c r="AO72" i="33"/>
  <c r="AN72" i="33"/>
  <c r="AM72" i="33"/>
  <c r="AL72" i="33"/>
  <c r="AK72" i="33"/>
  <c r="AJ72" i="33"/>
  <c r="AI72" i="33"/>
  <c r="AH72" i="33"/>
  <c r="AG72" i="33"/>
  <c r="AF72" i="33"/>
  <c r="AE72" i="33"/>
  <c r="AD72" i="33"/>
  <c r="AC72" i="33"/>
  <c r="AB72" i="33"/>
  <c r="AA72" i="33"/>
  <c r="Z72" i="33"/>
  <c r="Y72" i="33"/>
  <c r="X72" i="33"/>
  <c r="W72" i="33"/>
  <c r="V72" i="33"/>
  <c r="U72" i="33"/>
  <c r="T72" i="33"/>
  <c r="S72" i="33"/>
  <c r="R72" i="33"/>
  <c r="Q72" i="33"/>
  <c r="P72" i="33"/>
  <c r="O72" i="33"/>
  <c r="N72" i="33"/>
  <c r="M72" i="33"/>
  <c r="L72" i="33"/>
  <c r="K72" i="33"/>
  <c r="J72" i="33"/>
  <c r="I72" i="33"/>
  <c r="H72" i="33"/>
  <c r="G72" i="33"/>
  <c r="F72" i="33"/>
  <c r="E72" i="33"/>
  <c r="BD71" i="33"/>
  <c r="BC71" i="33"/>
  <c r="BB71" i="33"/>
  <c r="BA71" i="33"/>
  <c r="AZ71" i="33"/>
  <c r="AY71" i="33"/>
  <c r="AX71" i="33"/>
  <c r="AW71" i="33"/>
  <c r="AV71" i="33"/>
  <c r="AU71" i="33"/>
  <c r="AT71" i="33"/>
  <c r="AS71" i="33"/>
  <c r="AR71" i="33"/>
  <c r="AQ71" i="33"/>
  <c r="AP71" i="33"/>
  <c r="AO71" i="33"/>
  <c r="AN71" i="33"/>
  <c r="AM71" i="33"/>
  <c r="AL71" i="33"/>
  <c r="AK71" i="33"/>
  <c r="AJ71" i="33"/>
  <c r="AI71" i="33"/>
  <c r="AH71" i="33"/>
  <c r="AG71" i="33"/>
  <c r="AF71" i="33"/>
  <c r="AE71" i="33"/>
  <c r="AD71" i="33"/>
  <c r="AC71" i="33"/>
  <c r="AB71" i="33"/>
  <c r="AA71" i="33"/>
  <c r="Z71" i="33"/>
  <c r="Y71" i="33"/>
  <c r="X71" i="33"/>
  <c r="W71" i="33"/>
  <c r="V71" i="33"/>
  <c r="U71" i="33"/>
  <c r="T71" i="33"/>
  <c r="S71" i="33"/>
  <c r="R71" i="33"/>
  <c r="Q71" i="33"/>
  <c r="P71" i="33"/>
  <c r="O71" i="33"/>
  <c r="N71" i="33"/>
  <c r="M71" i="33"/>
  <c r="L71" i="33"/>
  <c r="K71" i="33"/>
  <c r="J71" i="33"/>
  <c r="I71" i="33"/>
  <c r="H71" i="33"/>
  <c r="G71" i="33"/>
  <c r="F71" i="33"/>
  <c r="E71" i="33"/>
  <c r="BD70" i="33"/>
  <c r="BC70" i="33"/>
  <c r="BB70" i="33"/>
  <c r="BA70" i="33"/>
  <c r="AZ70" i="33"/>
  <c r="AY70" i="33"/>
  <c r="AX70" i="33"/>
  <c r="AW70" i="33"/>
  <c r="AV70" i="33"/>
  <c r="AU70" i="33"/>
  <c r="AT70" i="33"/>
  <c r="AS70" i="33"/>
  <c r="AR70" i="33"/>
  <c r="AQ70" i="33"/>
  <c r="AP70" i="33"/>
  <c r="AO70" i="33"/>
  <c r="AN70" i="33"/>
  <c r="AM70" i="33"/>
  <c r="AL70" i="33"/>
  <c r="AK70" i="33"/>
  <c r="AJ70" i="33"/>
  <c r="AI70" i="33"/>
  <c r="AH70" i="33"/>
  <c r="AG70" i="33"/>
  <c r="AF70" i="33"/>
  <c r="AE70" i="33"/>
  <c r="AD70" i="33"/>
  <c r="AC70" i="33"/>
  <c r="AB70" i="33"/>
  <c r="AA70" i="33"/>
  <c r="Z70" i="33"/>
  <c r="Y70" i="33"/>
  <c r="X70" i="33"/>
  <c r="W70" i="33"/>
  <c r="V70" i="33"/>
  <c r="U70" i="33"/>
  <c r="T70" i="33"/>
  <c r="S70" i="33"/>
  <c r="R70" i="33"/>
  <c r="Q70" i="33"/>
  <c r="P70" i="33"/>
  <c r="O70" i="33"/>
  <c r="N70" i="33"/>
  <c r="M70" i="33"/>
  <c r="L70" i="33"/>
  <c r="K70" i="33"/>
  <c r="J70" i="33"/>
  <c r="I70" i="33"/>
  <c r="H70" i="33"/>
  <c r="G70" i="33"/>
  <c r="F70" i="33"/>
  <c r="E70" i="33"/>
  <c r="BD69" i="33"/>
  <c r="BC69" i="33"/>
  <c r="BB69" i="33"/>
  <c r="BA69" i="33"/>
  <c r="AZ69" i="33"/>
  <c r="AY69" i="33"/>
  <c r="AX69" i="33"/>
  <c r="AW69" i="33"/>
  <c r="AV69" i="33"/>
  <c r="AU69" i="33"/>
  <c r="AT69" i="33"/>
  <c r="AS69" i="33"/>
  <c r="AR69" i="33"/>
  <c r="AQ69" i="33"/>
  <c r="AP69" i="33"/>
  <c r="AO69" i="33"/>
  <c r="AN69" i="33"/>
  <c r="AM69" i="33"/>
  <c r="AL69" i="33"/>
  <c r="AK69" i="33"/>
  <c r="AJ69" i="33"/>
  <c r="AI69" i="33"/>
  <c r="AH69" i="33"/>
  <c r="AG69" i="33"/>
  <c r="AF69" i="33"/>
  <c r="AE69" i="33"/>
  <c r="AD69" i="33"/>
  <c r="AC69" i="33"/>
  <c r="AB69" i="33"/>
  <c r="AA69" i="33"/>
  <c r="Z69" i="33"/>
  <c r="Y69" i="33"/>
  <c r="X69" i="33"/>
  <c r="W69" i="33"/>
  <c r="V69" i="33"/>
  <c r="U69" i="33"/>
  <c r="T69" i="33"/>
  <c r="S69" i="33"/>
  <c r="R69" i="33"/>
  <c r="Q69" i="33"/>
  <c r="P69" i="33"/>
  <c r="O69" i="33"/>
  <c r="N69" i="33"/>
  <c r="M69" i="33"/>
  <c r="L69" i="33"/>
  <c r="K69" i="33"/>
  <c r="J69" i="33"/>
  <c r="I69" i="33"/>
  <c r="H69" i="33"/>
  <c r="G69" i="33"/>
  <c r="F69" i="33"/>
  <c r="E69" i="33"/>
  <c r="BD68" i="33"/>
  <c r="BC68" i="33"/>
  <c r="BB68" i="33"/>
  <c r="BA68" i="33"/>
  <c r="AZ68" i="33"/>
  <c r="AY68" i="33"/>
  <c r="AX68" i="33"/>
  <c r="AW68" i="33"/>
  <c r="AV68" i="33"/>
  <c r="AU68" i="33"/>
  <c r="AT68" i="33"/>
  <c r="AS68" i="33"/>
  <c r="AR68" i="33"/>
  <c r="AQ68" i="33"/>
  <c r="AP68" i="33"/>
  <c r="AO68" i="33"/>
  <c r="AN68" i="33"/>
  <c r="AM68" i="33"/>
  <c r="AL68" i="33"/>
  <c r="AK68" i="33"/>
  <c r="AJ68" i="33"/>
  <c r="AI68" i="33"/>
  <c r="AH68" i="33"/>
  <c r="AG68" i="33"/>
  <c r="AF68" i="33"/>
  <c r="AE68" i="33"/>
  <c r="AD68" i="33"/>
  <c r="AC68" i="33"/>
  <c r="AB68" i="33"/>
  <c r="AA68" i="33"/>
  <c r="Z68" i="33"/>
  <c r="Y68" i="33"/>
  <c r="X68" i="33"/>
  <c r="W68" i="33"/>
  <c r="V68" i="33"/>
  <c r="U68" i="33"/>
  <c r="T68" i="33"/>
  <c r="S68" i="33"/>
  <c r="R68" i="33"/>
  <c r="Q68" i="33"/>
  <c r="P68" i="33"/>
  <c r="O68" i="33"/>
  <c r="N68" i="33"/>
  <c r="M68" i="33"/>
  <c r="L68" i="33"/>
  <c r="K68" i="33"/>
  <c r="J68" i="33"/>
  <c r="I68" i="33"/>
  <c r="H68" i="33"/>
  <c r="G68" i="33"/>
  <c r="F68" i="33"/>
  <c r="E68" i="33"/>
  <c r="BD67" i="33"/>
  <c r="BC67" i="33"/>
  <c r="BB67" i="33"/>
  <c r="BA67" i="33"/>
  <c r="AZ67" i="33"/>
  <c r="AY67" i="33"/>
  <c r="AX67" i="33"/>
  <c r="AW67" i="33"/>
  <c r="AV67" i="33"/>
  <c r="AU67" i="33"/>
  <c r="AT67" i="33"/>
  <c r="AS67" i="33"/>
  <c r="AR67" i="33"/>
  <c r="AQ67" i="33"/>
  <c r="AP67" i="33"/>
  <c r="AO67" i="33"/>
  <c r="AN67" i="33"/>
  <c r="AM67" i="33"/>
  <c r="AL67" i="33"/>
  <c r="AK67" i="33"/>
  <c r="AJ67" i="33"/>
  <c r="AI67" i="33"/>
  <c r="AH67" i="33"/>
  <c r="AG67" i="33"/>
  <c r="AF67" i="33"/>
  <c r="AE67" i="33"/>
  <c r="AD67" i="33"/>
  <c r="AC67" i="33"/>
  <c r="AB67" i="33"/>
  <c r="AA67" i="33"/>
  <c r="Z67" i="33"/>
  <c r="Y67" i="33"/>
  <c r="X67" i="33"/>
  <c r="W67" i="33"/>
  <c r="V67" i="33"/>
  <c r="U67" i="33"/>
  <c r="T67" i="33"/>
  <c r="S67" i="33"/>
  <c r="R67" i="33"/>
  <c r="Q67" i="33"/>
  <c r="P67" i="33"/>
  <c r="O67" i="33"/>
  <c r="N67" i="33"/>
  <c r="M67" i="33"/>
  <c r="L67" i="33"/>
  <c r="K67" i="33"/>
  <c r="J67" i="33"/>
  <c r="I67" i="33"/>
  <c r="H67" i="33"/>
  <c r="G67" i="33"/>
  <c r="F67" i="33"/>
  <c r="E67" i="33"/>
  <c r="BD66" i="33"/>
  <c r="BC66" i="33"/>
  <c r="BA66" i="33"/>
  <c r="AZ66" i="33"/>
  <c r="AY66" i="33"/>
  <c r="AW66" i="33"/>
  <c r="AV66" i="33"/>
  <c r="AU66" i="33"/>
  <c r="AS66" i="33"/>
  <c r="AR66" i="33"/>
  <c r="AQ66" i="33"/>
  <c r="AO66" i="33"/>
  <c r="AN66" i="33"/>
  <c r="AM66" i="33"/>
  <c r="AK66" i="33"/>
  <c r="AJ66" i="33"/>
  <c r="AI66" i="33"/>
  <c r="AG66" i="33"/>
  <c r="AF66" i="33"/>
  <c r="AE66" i="33"/>
  <c r="AC66" i="33"/>
  <c r="AB66" i="33"/>
  <c r="AA66" i="33"/>
  <c r="Y66" i="33"/>
  <c r="X66" i="33"/>
  <c r="W66" i="33"/>
  <c r="U66" i="33"/>
  <c r="T66" i="33"/>
  <c r="S66" i="33"/>
  <c r="Q66" i="33"/>
  <c r="P66" i="33"/>
  <c r="O66" i="33"/>
  <c r="M66" i="33"/>
  <c r="L66" i="33"/>
  <c r="K66" i="33"/>
  <c r="I66" i="33"/>
  <c r="H66" i="33"/>
  <c r="G66" i="33"/>
  <c r="E66" i="33"/>
  <c r="BD65" i="33"/>
  <c r="BD76" i="33" s="1"/>
  <c r="BC65" i="33"/>
  <c r="BC76" i="33" s="1"/>
  <c r="BB65" i="33"/>
  <c r="BA65" i="33"/>
  <c r="BA76" i="33" s="1"/>
  <c r="AZ65" i="33"/>
  <c r="AZ76" i="33" s="1"/>
  <c r="AY65" i="33"/>
  <c r="AY76" i="33" s="1"/>
  <c r="AX65" i="33"/>
  <c r="AW65" i="33"/>
  <c r="AW76" i="33" s="1"/>
  <c r="AV65" i="33"/>
  <c r="AV76" i="33" s="1"/>
  <c r="AU65" i="33"/>
  <c r="AU76" i="33" s="1"/>
  <c r="AT65" i="33"/>
  <c r="AS65" i="33"/>
  <c r="AS76" i="33" s="1"/>
  <c r="AR65" i="33"/>
  <c r="AR76" i="33" s="1"/>
  <c r="AQ65" i="33"/>
  <c r="AQ76" i="33" s="1"/>
  <c r="AP65" i="33"/>
  <c r="AO65" i="33"/>
  <c r="AO76" i="33" s="1"/>
  <c r="AN65" i="33"/>
  <c r="AN76" i="33" s="1"/>
  <c r="AM65" i="33"/>
  <c r="AM76" i="33" s="1"/>
  <c r="AL65" i="33"/>
  <c r="AK65" i="33"/>
  <c r="AK76" i="33" s="1"/>
  <c r="AJ65" i="33"/>
  <c r="AJ76" i="33" s="1"/>
  <c r="AI65" i="33"/>
  <c r="AI76" i="33" s="1"/>
  <c r="AH65" i="33"/>
  <c r="AH76" i="33" s="1"/>
  <c r="AG65" i="33"/>
  <c r="AG76" i="33" s="1"/>
  <c r="AF65" i="33"/>
  <c r="AF76" i="33" s="1"/>
  <c r="AE65" i="33"/>
  <c r="AE76" i="33" s="1"/>
  <c r="AD65" i="33"/>
  <c r="AC65" i="33"/>
  <c r="AC76" i="33" s="1"/>
  <c r="AB65" i="33"/>
  <c r="AB76" i="33" s="1"/>
  <c r="AA65" i="33"/>
  <c r="AA76" i="33" s="1"/>
  <c r="Z65" i="33"/>
  <c r="Y65" i="33"/>
  <c r="Y76" i="33" s="1"/>
  <c r="X65" i="33"/>
  <c r="X76" i="33" s="1"/>
  <c r="W65" i="33"/>
  <c r="W76" i="33" s="1"/>
  <c r="V65" i="33"/>
  <c r="U65" i="33"/>
  <c r="U76" i="33" s="1"/>
  <c r="T65" i="33"/>
  <c r="T76" i="33" s="1"/>
  <c r="S65" i="33"/>
  <c r="S76" i="33" s="1"/>
  <c r="R65" i="33"/>
  <c r="Q65" i="33"/>
  <c r="Q76" i="33" s="1"/>
  <c r="P65" i="33"/>
  <c r="P76" i="33" s="1"/>
  <c r="O65" i="33"/>
  <c r="O76" i="33" s="1"/>
  <c r="N65" i="33"/>
  <c r="M65" i="33"/>
  <c r="M76" i="33" s="1"/>
  <c r="L65" i="33"/>
  <c r="L76" i="33" s="1"/>
  <c r="K65" i="33"/>
  <c r="K76" i="33" s="1"/>
  <c r="J65" i="33"/>
  <c r="I65" i="33"/>
  <c r="I76" i="33" s="1"/>
  <c r="H65" i="33"/>
  <c r="H76" i="33" s="1"/>
  <c r="G65" i="33"/>
  <c r="G76" i="33" s="1"/>
  <c r="F65" i="33"/>
  <c r="E65" i="33"/>
  <c r="E76" i="33" s="1"/>
  <c r="E60" i="33"/>
  <c r="BD57" i="33"/>
  <c r="AS57" i="33"/>
  <c r="AI57" i="33"/>
  <c r="AY53" i="33"/>
  <c r="AO53" i="33"/>
  <c r="AD53" i="33"/>
  <c r="AZ49" i="33"/>
  <c r="AO49" i="33"/>
  <c r="AF49" i="33"/>
  <c r="Y49" i="33"/>
  <c r="BA45" i="33"/>
  <c r="AS45" i="33"/>
  <c r="AL45" i="33"/>
  <c r="AE45" i="33"/>
  <c r="W45" i="33"/>
  <c r="AZ41" i="33"/>
  <c r="AT41" i="33"/>
  <c r="AO41" i="33"/>
  <c r="AJ41" i="33"/>
  <c r="AD41" i="33"/>
  <c r="Y41" i="33"/>
  <c r="T41" i="33"/>
  <c r="AV29" i="33"/>
  <c r="AN29" i="33"/>
  <c r="AF29" i="33"/>
  <c r="X29" i="33"/>
  <c r="P29" i="33"/>
  <c r="AY26" i="33"/>
  <c r="AQ26" i="33"/>
  <c r="AA26" i="33"/>
  <c r="AA28" i="33" s="1"/>
  <c r="BD25" i="33"/>
  <c r="BD26" i="33" s="1"/>
  <c r="BC25" i="33"/>
  <c r="BC26" i="33" s="1"/>
  <c r="BB25" i="33"/>
  <c r="BB26" i="33" s="1"/>
  <c r="BA25" i="33"/>
  <c r="BA26" i="33" s="1"/>
  <c r="AZ25" i="33"/>
  <c r="AZ26" i="33" s="1"/>
  <c r="AY25" i="33"/>
  <c r="AX25" i="33"/>
  <c r="AX26" i="33" s="1"/>
  <c r="AW25" i="33"/>
  <c r="AV25" i="33"/>
  <c r="AU25" i="33"/>
  <c r="AT25" i="33"/>
  <c r="AT26" i="33" s="1"/>
  <c r="AS25" i="33"/>
  <c r="AR25" i="33"/>
  <c r="AQ25" i="33"/>
  <c r="AP25" i="33"/>
  <c r="AO25" i="33"/>
  <c r="AN25" i="33"/>
  <c r="AM25" i="33"/>
  <c r="AL25" i="33"/>
  <c r="AL26" i="33" s="1"/>
  <c r="AK25" i="33"/>
  <c r="AJ25" i="33"/>
  <c r="AI25" i="33"/>
  <c r="AH25" i="33"/>
  <c r="AG25" i="33"/>
  <c r="AF25" i="33"/>
  <c r="AE25" i="33"/>
  <c r="AD25" i="33"/>
  <c r="AD26" i="33" s="1"/>
  <c r="AC25" i="33"/>
  <c r="AB25" i="33"/>
  <c r="AA25" i="33"/>
  <c r="Z25" i="33"/>
  <c r="Y25" i="33"/>
  <c r="X25" i="33"/>
  <c r="W25" i="33"/>
  <c r="V25" i="33"/>
  <c r="V26" i="33" s="1"/>
  <c r="U25" i="33"/>
  <c r="T25" i="33"/>
  <c r="S25" i="33"/>
  <c r="R25" i="33"/>
  <c r="Q25" i="33"/>
  <c r="P25" i="33"/>
  <c r="O25" i="33"/>
  <c r="N25" i="33"/>
  <c r="N26" i="33" s="1"/>
  <c r="M25" i="33"/>
  <c r="L25" i="33"/>
  <c r="K25" i="33"/>
  <c r="J25" i="33"/>
  <c r="G25" i="33"/>
  <c r="F25" i="33"/>
  <c r="E25" i="33"/>
  <c r="AW18" i="33"/>
  <c r="AW26" i="33" s="1"/>
  <c r="AV18" i="33"/>
  <c r="AV26" i="33" s="1"/>
  <c r="AV28" i="33" s="1"/>
  <c r="AU18" i="33"/>
  <c r="AU26" i="33" s="1"/>
  <c r="AT18" i="33"/>
  <c r="AS18" i="33"/>
  <c r="AS26" i="33" s="1"/>
  <c r="AR18" i="33"/>
  <c r="AR26" i="33" s="1"/>
  <c r="AR28" i="33" s="1"/>
  <c r="AQ18" i="33"/>
  <c r="AP18" i="33"/>
  <c r="AP26" i="33" s="1"/>
  <c r="AO18" i="33"/>
  <c r="AO26" i="33" s="1"/>
  <c r="AN18" i="33"/>
  <c r="AN26" i="33" s="1"/>
  <c r="AN28" i="33" s="1"/>
  <c r="AM18" i="33"/>
  <c r="AM26" i="33" s="1"/>
  <c r="AL18" i="33"/>
  <c r="AK18" i="33"/>
  <c r="AK26" i="33" s="1"/>
  <c r="AJ18" i="33"/>
  <c r="AJ26" i="33" s="1"/>
  <c r="AJ28" i="33" s="1"/>
  <c r="AI18" i="33"/>
  <c r="AI26" i="33" s="1"/>
  <c r="AH18" i="33"/>
  <c r="AH26" i="33" s="1"/>
  <c r="AG18" i="33"/>
  <c r="AG26" i="33" s="1"/>
  <c r="AF18" i="33"/>
  <c r="AF26" i="33" s="1"/>
  <c r="AF28" i="33" s="1"/>
  <c r="AE18" i="33"/>
  <c r="AE26" i="33" s="1"/>
  <c r="AD18" i="33"/>
  <c r="AC18" i="33"/>
  <c r="AC26" i="33" s="1"/>
  <c r="AB18" i="33"/>
  <c r="AB26" i="33" s="1"/>
  <c r="AB28" i="33" s="1"/>
  <c r="AA18" i="33"/>
  <c r="Z18" i="33"/>
  <c r="Z26" i="33" s="1"/>
  <c r="Y18" i="33"/>
  <c r="Y26" i="33" s="1"/>
  <c r="X18" i="33"/>
  <c r="X26" i="33" s="1"/>
  <c r="X28" i="33" s="1"/>
  <c r="W18" i="33"/>
  <c r="W26" i="33" s="1"/>
  <c r="V18" i="33"/>
  <c r="U18" i="33"/>
  <c r="U26" i="33" s="1"/>
  <c r="T18" i="33"/>
  <c r="T26" i="33" s="1"/>
  <c r="T28" i="33" s="1"/>
  <c r="S18" i="33"/>
  <c r="S26" i="33" s="1"/>
  <c r="R18" i="33"/>
  <c r="R26" i="33" s="1"/>
  <c r="Q18" i="33"/>
  <c r="Q26" i="33" s="1"/>
  <c r="P18" i="33"/>
  <c r="P26" i="33" s="1"/>
  <c r="P28" i="33" s="1"/>
  <c r="O18" i="33"/>
  <c r="O26" i="33" s="1"/>
  <c r="N18" i="33"/>
  <c r="M18" i="33"/>
  <c r="M26" i="33" s="1"/>
  <c r="L18" i="33"/>
  <c r="L26" i="33" s="1"/>
  <c r="L28" i="33" s="1"/>
  <c r="AZ37" i="33" s="1"/>
  <c r="K18" i="33"/>
  <c r="K26" i="33" s="1"/>
  <c r="J18" i="33"/>
  <c r="I18" i="33"/>
  <c r="H18" i="33"/>
  <c r="G18" i="33"/>
  <c r="G26" i="33" s="1"/>
  <c r="F18" i="33"/>
  <c r="F26" i="33" s="1"/>
  <c r="E18" i="33"/>
  <c r="I19" i="31"/>
  <c r="J19" i="31"/>
  <c r="H19" i="31"/>
  <c r="AN37" i="33" l="1"/>
  <c r="BD37" i="33"/>
  <c r="C9" i="33"/>
  <c r="AB37" i="33"/>
  <c r="AR37" i="33"/>
  <c r="X37" i="33"/>
  <c r="P37" i="33"/>
  <c r="AF37" i="33"/>
  <c r="AV37" i="33"/>
  <c r="T37" i="33"/>
  <c r="AJ37" i="33"/>
  <c r="J26" i="33"/>
  <c r="I26" i="33"/>
  <c r="I28" i="33" s="1"/>
  <c r="H26" i="33"/>
  <c r="V29" i="33"/>
  <c r="V28" i="33"/>
  <c r="AL29" i="33"/>
  <c r="AL28" i="33"/>
  <c r="AT28" i="33"/>
  <c r="M28" i="33"/>
  <c r="M29" i="33"/>
  <c r="Q28" i="33"/>
  <c r="U28" i="33"/>
  <c r="Y28" i="33"/>
  <c r="Y29" i="33"/>
  <c r="AC28" i="33"/>
  <c r="AC29" i="33"/>
  <c r="AG28" i="33"/>
  <c r="AK28" i="33"/>
  <c r="AO28" i="33"/>
  <c r="AO29" i="33"/>
  <c r="AS28" i="33"/>
  <c r="AS29" i="33"/>
  <c r="AW28" i="33"/>
  <c r="BD52" i="33"/>
  <c r="AZ52" i="33"/>
  <c r="AV52" i="33"/>
  <c r="AR52" i="33"/>
  <c r="AN52" i="33"/>
  <c r="AJ52" i="33"/>
  <c r="AF52" i="33"/>
  <c r="AB52" i="33"/>
  <c r="AY52" i="33"/>
  <c r="AT52" i="33"/>
  <c r="AO52" i="33"/>
  <c r="AI52" i="33"/>
  <c r="AD52" i="33"/>
  <c r="BB52" i="33"/>
  <c r="AW52" i="33"/>
  <c r="AQ52" i="33"/>
  <c r="AL52" i="33"/>
  <c r="AG52" i="33"/>
  <c r="BC52" i="33"/>
  <c r="AS52" i="33"/>
  <c r="AH52" i="33"/>
  <c r="AX52" i="33"/>
  <c r="AM52" i="33"/>
  <c r="AC52" i="33"/>
  <c r="BA52" i="33"/>
  <c r="AE52" i="33"/>
  <c r="AU52" i="33"/>
  <c r="AP52" i="33"/>
  <c r="AK52" i="33"/>
  <c r="N28" i="33"/>
  <c r="N29" i="33"/>
  <c r="AD28" i="33"/>
  <c r="AD29" i="33"/>
  <c r="J28" i="33"/>
  <c r="R28" i="33"/>
  <c r="R29" i="33"/>
  <c r="Z28" i="33"/>
  <c r="AH28" i="33"/>
  <c r="AH29" i="33"/>
  <c r="AP28" i="33"/>
  <c r="G28" i="33"/>
  <c r="O28" i="33"/>
  <c r="S28" i="33"/>
  <c r="W28" i="33"/>
  <c r="AE28" i="33"/>
  <c r="AI28" i="33"/>
  <c r="AM28" i="33"/>
  <c r="AU28" i="33"/>
  <c r="BC37" i="33"/>
  <c r="AY37" i="33"/>
  <c r="AU37" i="33"/>
  <c r="AQ37" i="33"/>
  <c r="AM37" i="33"/>
  <c r="AI37" i="33"/>
  <c r="AE37" i="33"/>
  <c r="AA37" i="33"/>
  <c r="W37" i="33"/>
  <c r="S37" i="33"/>
  <c r="O37" i="33"/>
  <c r="BA37" i="33"/>
  <c r="AW37" i="33"/>
  <c r="AS37" i="33"/>
  <c r="AO37" i="33"/>
  <c r="AK37" i="33"/>
  <c r="AG37" i="33"/>
  <c r="AC37" i="33"/>
  <c r="Y37" i="33"/>
  <c r="U37" i="33"/>
  <c r="Q37" i="33"/>
  <c r="M37" i="33"/>
  <c r="BC41" i="33"/>
  <c r="AY41" i="33"/>
  <c r="AU41" i="33"/>
  <c r="AQ41" i="33"/>
  <c r="AM41" i="33"/>
  <c r="AI41" i="33"/>
  <c r="AE41" i="33"/>
  <c r="AA41" i="33"/>
  <c r="W41" i="33"/>
  <c r="S41" i="33"/>
  <c r="BD41" i="33"/>
  <c r="AX41" i="33"/>
  <c r="AS41" i="33"/>
  <c r="AN41" i="33"/>
  <c r="AH41" i="33"/>
  <c r="AC41" i="33"/>
  <c r="X41" i="33"/>
  <c r="R41" i="33"/>
  <c r="BA41" i="33"/>
  <c r="AV41" i="33"/>
  <c r="AP41" i="33"/>
  <c r="AK41" i="33"/>
  <c r="AF41" i="33"/>
  <c r="Z41" i="33"/>
  <c r="U41" i="33"/>
  <c r="BD45" i="33"/>
  <c r="AZ45" i="33"/>
  <c r="AV45" i="33"/>
  <c r="AR45" i="33"/>
  <c r="AN45" i="33"/>
  <c r="AJ45" i="33"/>
  <c r="AF45" i="33"/>
  <c r="AB45" i="33"/>
  <c r="X45" i="33"/>
  <c r="AY45" i="33"/>
  <c r="AT45" i="33"/>
  <c r="AO45" i="33"/>
  <c r="AI45" i="33"/>
  <c r="AD45" i="33"/>
  <c r="Y45" i="33"/>
  <c r="AX45" i="33"/>
  <c r="AQ45" i="33"/>
  <c r="AK45" i="33"/>
  <c r="AC45" i="33"/>
  <c r="V45" i="33"/>
  <c r="BB45" i="33"/>
  <c r="AU45" i="33"/>
  <c r="AM45" i="33"/>
  <c r="AG45" i="33"/>
  <c r="Z45" i="33"/>
  <c r="BB49" i="33"/>
  <c r="AX49" i="33"/>
  <c r="AT49" i="33"/>
  <c r="AP49" i="33"/>
  <c r="AL49" i="33"/>
  <c r="AH49" i="33"/>
  <c r="AD49" i="33"/>
  <c r="Z49" i="33"/>
  <c r="BD49" i="33"/>
  <c r="AY49" i="33"/>
  <c r="AS49" i="33"/>
  <c r="AN49" i="33"/>
  <c r="AI49" i="33"/>
  <c r="AC49" i="33"/>
  <c r="BA49" i="33"/>
  <c r="AV49" i="33"/>
  <c r="AQ49" i="33"/>
  <c r="AK49" i="33"/>
  <c r="AW49" i="33"/>
  <c r="AM49" i="33"/>
  <c r="AE49" i="33"/>
  <c r="BC49" i="33"/>
  <c r="AR49" i="33"/>
  <c r="AG49" i="33"/>
  <c r="AA49" i="33"/>
  <c r="BD53" i="33"/>
  <c r="AZ53" i="33"/>
  <c r="AV53" i="33"/>
  <c r="AR53" i="33"/>
  <c r="AN53" i="33"/>
  <c r="AJ53" i="33"/>
  <c r="AF53" i="33"/>
  <c r="BC53" i="33"/>
  <c r="AX53" i="33"/>
  <c r="AS53" i="33"/>
  <c r="AM53" i="33"/>
  <c r="AH53" i="33"/>
  <c r="AC53" i="33"/>
  <c r="BA53" i="33"/>
  <c r="AU53" i="33"/>
  <c r="AP53" i="33"/>
  <c r="AK53" i="33"/>
  <c r="AE53" i="33"/>
  <c r="AW53" i="33"/>
  <c r="AL53" i="33"/>
  <c r="BB53" i="33"/>
  <c r="AQ53" i="33"/>
  <c r="AG53" i="33"/>
  <c r="BB57" i="33"/>
  <c r="AX57" i="33"/>
  <c r="AT57" i="33"/>
  <c r="AP57" i="33"/>
  <c r="AL57" i="33"/>
  <c r="AH57" i="33"/>
  <c r="BC57" i="33"/>
  <c r="AW57" i="33"/>
  <c r="AR57" i="33"/>
  <c r="AM57" i="33"/>
  <c r="AG57" i="33"/>
  <c r="AZ57" i="33"/>
  <c r="AU57" i="33"/>
  <c r="AO57" i="33"/>
  <c r="AJ57" i="33"/>
  <c r="BA57" i="33"/>
  <c r="AQ57" i="33"/>
  <c r="AV57" i="33"/>
  <c r="AK57" i="33"/>
  <c r="E26" i="33"/>
  <c r="F28" i="33"/>
  <c r="K28" i="33"/>
  <c r="K29" i="33" s="1"/>
  <c r="AQ28" i="33"/>
  <c r="T29" i="33"/>
  <c r="AJ29" i="33"/>
  <c r="R37" i="33"/>
  <c r="Z37" i="33"/>
  <c r="AH37" i="33"/>
  <c r="AP37" i="33"/>
  <c r="AX37" i="33"/>
  <c r="Q41" i="33"/>
  <c r="AB41" i="33"/>
  <c r="AL41" i="33"/>
  <c r="AW41" i="33"/>
  <c r="U45" i="33"/>
  <c r="AH45" i="33"/>
  <c r="AW45" i="33"/>
  <c r="AB49" i="33"/>
  <c r="AU49" i="33"/>
  <c r="AI53" i="33"/>
  <c r="AN57" i="33"/>
  <c r="AA29" i="33"/>
  <c r="L29" i="33"/>
  <c r="AB29" i="33"/>
  <c r="AR29" i="33"/>
  <c r="N37" i="33"/>
  <c r="V37" i="33"/>
  <c r="AD37" i="33"/>
  <c r="AL37" i="33"/>
  <c r="AT37" i="33"/>
  <c r="BB37" i="33"/>
  <c r="V41" i="33"/>
  <c r="AG41" i="33"/>
  <c r="AR41" i="33"/>
  <c r="BB41" i="33"/>
  <c r="AA45" i="33"/>
  <c r="AP45" i="33"/>
  <c r="BC45" i="33"/>
  <c r="AJ49" i="33"/>
  <c r="AT53" i="33"/>
  <c r="AY57" i="33"/>
  <c r="F76" i="33"/>
  <c r="J76" i="33"/>
  <c r="N76" i="33"/>
  <c r="V76" i="33"/>
  <c r="Z76" i="33"/>
  <c r="AD76" i="33"/>
  <c r="AL76" i="33"/>
  <c r="AP76" i="33"/>
  <c r="AT76" i="33"/>
  <c r="BB76" i="33"/>
  <c r="C28" i="29"/>
  <c r="I29" i="33" l="1"/>
  <c r="H28" i="33"/>
  <c r="BB48" i="33"/>
  <c r="AX48" i="33"/>
  <c r="AT48" i="33"/>
  <c r="AP48" i="33"/>
  <c r="AL48" i="33"/>
  <c r="AH48" i="33"/>
  <c r="AD48" i="33"/>
  <c r="Z48" i="33"/>
  <c r="BD48" i="33"/>
  <c r="AY48" i="33"/>
  <c r="AS48" i="33"/>
  <c r="AN48" i="33"/>
  <c r="AI48" i="33"/>
  <c r="AC48" i="33"/>
  <c r="X48" i="33"/>
  <c r="BC48" i="33"/>
  <c r="AV48" i="33"/>
  <c r="AO48" i="33"/>
  <c r="AG48" i="33"/>
  <c r="AA48" i="33"/>
  <c r="AZ48" i="33"/>
  <c r="AR48" i="33"/>
  <c r="AK48" i="33"/>
  <c r="AE48" i="33"/>
  <c r="BA48" i="33"/>
  <c r="AM48" i="33"/>
  <c r="Y48" i="33"/>
  <c r="AW48" i="33"/>
  <c r="AJ48" i="33"/>
  <c r="AU48" i="33"/>
  <c r="AF48" i="33"/>
  <c r="AQ48" i="33"/>
  <c r="AB48" i="33"/>
  <c r="BC40" i="33"/>
  <c r="AY40" i="33"/>
  <c r="AU40" i="33"/>
  <c r="AQ40" i="33"/>
  <c r="AM40" i="33"/>
  <c r="BA40" i="33"/>
  <c r="AV40" i="33"/>
  <c r="AP40" i="33"/>
  <c r="AK40" i="33"/>
  <c r="AG40" i="33"/>
  <c r="AC40" i="33"/>
  <c r="Y40" i="33"/>
  <c r="U40" i="33"/>
  <c r="Q40" i="33"/>
  <c r="BD40" i="33"/>
  <c r="AX40" i="33"/>
  <c r="AS40" i="33"/>
  <c r="AN40" i="33"/>
  <c r="AI40" i="33"/>
  <c r="AE40" i="33"/>
  <c r="AA40" i="33"/>
  <c r="W40" i="33"/>
  <c r="S40" i="33"/>
  <c r="AZ40" i="33"/>
  <c r="AO40" i="33"/>
  <c r="AF40" i="33"/>
  <c r="X40" i="33"/>
  <c r="P40" i="33"/>
  <c r="AW40" i="33"/>
  <c r="AL40" i="33"/>
  <c r="AD40" i="33"/>
  <c r="V40" i="33"/>
  <c r="AT40" i="33"/>
  <c r="AJ40" i="33"/>
  <c r="AB40" i="33"/>
  <c r="T40" i="33"/>
  <c r="BB40" i="33"/>
  <c r="AR40" i="33"/>
  <c r="AH40" i="33"/>
  <c r="Z40" i="33"/>
  <c r="R40" i="33"/>
  <c r="BA51" i="33"/>
  <c r="AW51" i="33"/>
  <c r="AS51" i="33"/>
  <c r="AO51" i="33"/>
  <c r="AK51" i="33"/>
  <c r="AG51" i="33"/>
  <c r="AC51" i="33"/>
  <c r="BB51" i="33"/>
  <c r="AV51" i="33"/>
  <c r="AQ51" i="33"/>
  <c r="AL51" i="33"/>
  <c r="AF51" i="33"/>
  <c r="AA51" i="33"/>
  <c r="BD51" i="33"/>
  <c r="AY51" i="33"/>
  <c r="AT51" i="33"/>
  <c r="AN51" i="33"/>
  <c r="AI51" i="33"/>
  <c r="AD51" i="33"/>
  <c r="AZ51" i="33"/>
  <c r="AP51" i="33"/>
  <c r="AE51" i="33"/>
  <c r="AU51" i="33"/>
  <c r="AJ51" i="33"/>
  <c r="AM51" i="33"/>
  <c r="BC51" i="33"/>
  <c r="AH51" i="33"/>
  <c r="AX51" i="33"/>
  <c r="AB51" i="33"/>
  <c r="AR51" i="33"/>
  <c r="BC35" i="33"/>
  <c r="AY35" i="33"/>
  <c r="AU35" i="33"/>
  <c r="AQ35" i="33"/>
  <c r="AM35" i="33"/>
  <c r="AI35" i="33"/>
  <c r="AE35" i="33"/>
  <c r="AA35" i="33"/>
  <c r="W35" i="33"/>
  <c r="S35" i="33"/>
  <c r="O35" i="33"/>
  <c r="K35" i="33"/>
  <c r="BA35" i="33"/>
  <c r="AW35" i="33"/>
  <c r="AS35" i="33"/>
  <c r="AO35" i="33"/>
  <c r="AK35" i="33"/>
  <c r="AG35" i="33"/>
  <c r="BB35" i="33"/>
  <c r="AT35" i="33"/>
  <c r="AL35" i="33"/>
  <c r="AD35" i="33"/>
  <c r="Y35" i="33"/>
  <c r="T35" i="33"/>
  <c r="N35" i="33"/>
  <c r="AZ35" i="33"/>
  <c r="AR35" i="33"/>
  <c r="AJ35" i="33"/>
  <c r="AC35" i="33"/>
  <c r="X35" i="33"/>
  <c r="R35" i="33"/>
  <c r="M35" i="33"/>
  <c r="AX35" i="33"/>
  <c r="AP35" i="33"/>
  <c r="AH35" i="33"/>
  <c r="AB35" i="33"/>
  <c r="V35" i="33"/>
  <c r="Q35" i="33"/>
  <c r="L35" i="33"/>
  <c r="AV35" i="33"/>
  <c r="AN35" i="33"/>
  <c r="AF35" i="33"/>
  <c r="Z35" i="33"/>
  <c r="U35" i="33"/>
  <c r="P35" i="33"/>
  <c r="BB58" i="33"/>
  <c r="AX58" i="33"/>
  <c r="AT58" i="33"/>
  <c r="AP58" i="33"/>
  <c r="AL58" i="33"/>
  <c r="BD58" i="33"/>
  <c r="AY58" i="33"/>
  <c r="AS58" i="33"/>
  <c r="AN58" i="33"/>
  <c r="AI58" i="33"/>
  <c r="AZ58" i="33"/>
  <c r="AR58" i="33"/>
  <c r="AK58" i="33"/>
  <c r="BC58" i="33"/>
  <c r="AV58" i="33"/>
  <c r="AO58" i="33"/>
  <c r="AH58" i="33"/>
  <c r="AQ58" i="33"/>
  <c r="AW58" i="33"/>
  <c r="AJ58" i="33"/>
  <c r="BA58" i="33"/>
  <c r="AU58" i="33"/>
  <c r="AM58" i="33"/>
  <c r="BD42" i="33"/>
  <c r="AZ42" i="33"/>
  <c r="AV42" i="33"/>
  <c r="AR42" i="33"/>
  <c r="AN42" i="33"/>
  <c r="AJ42" i="33"/>
  <c r="AF42" i="33"/>
  <c r="AB42" i="33"/>
  <c r="X42" i="33"/>
  <c r="T42" i="33"/>
  <c r="BB42" i="33"/>
  <c r="AW42" i="33"/>
  <c r="AQ42" i="33"/>
  <c r="AL42" i="33"/>
  <c r="AG42" i="33"/>
  <c r="AA42" i="33"/>
  <c r="V42" i="33"/>
  <c r="AY42" i="33"/>
  <c r="AT42" i="33"/>
  <c r="AO42" i="33"/>
  <c r="AI42" i="33"/>
  <c r="AD42" i="33"/>
  <c r="Y42" i="33"/>
  <c r="S42" i="33"/>
  <c r="AU42" i="33"/>
  <c r="AK42" i="33"/>
  <c r="Z42" i="33"/>
  <c r="BC42" i="33"/>
  <c r="AS42" i="33"/>
  <c r="AH42" i="33"/>
  <c r="W42" i="33"/>
  <c r="BA42" i="33"/>
  <c r="AP42" i="33"/>
  <c r="AE42" i="33"/>
  <c r="U42" i="33"/>
  <c r="AX42" i="33"/>
  <c r="AM42" i="33"/>
  <c r="AC42" i="33"/>
  <c r="R42" i="33"/>
  <c r="BC36" i="33"/>
  <c r="AY36" i="33"/>
  <c r="AU36" i="33"/>
  <c r="AQ36" i="33"/>
  <c r="AM36" i="33"/>
  <c r="AI36" i="33"/>
  <c r="AE36" i="33"/>
  <c r="AA36" i="33"/>
  <c r="W36" i="33"/>
  <c r="S36" i="33"/>
  <c r="O36" i="33"/>
  <c r="BA36" i="33"/>
  <c r="AW36" i="33"/>
  <c r="AS36" i="33"/>
  <c r="AO36" i="33"/>
  <c r="AK36" i="33"/>
  <c r="AG36" i="33"/>
  <c r="AC36" i="33"/>
  <c r="Y36" i="33"/>
  <c r="U36" i="33"/>
  <c r="Q36" i="33"/>
  <c r="M36" i="33"/>
  <c r="AX36" i="33"/>
  <c r="AP36" i="33"/>
  <c r="AH36" i="33"/>
  <c r="Z36" i="33"/>
  <c r="R36" i="33"/>
  <c r="BD36" i="33"/>
  <c r="AV36" i="33"/>
  <c r="AN36" i="33"/>
  <c r="AF36" i="33"/>
  <c r="X36" i="33"/>
  <c r="P36" i="33"/>
  <c r="BB36" i="33"/>
  <c r="AT36" i="33"/>
  <c r="AL36" i="33"/>
  <c r="AD36" i="33"/>
  <c r="V36" i="33"/>
  <c r="N36" i="33"/>
  <c r="AZ36" i="33"/>
  <c r="AR36" i="33"/>
  <c r="AJ36" i="33"/>
  <c r="AB36" i="33"/>
  <c r="T36" i="33"/>
  <c r="L36" i="33"/>
  <c r="AQ29" i="33"/>
  <c r="AU29" i="33"/>
  <c r="AI29" i="33"/>
  <c r="W29" i="33"/>
  <c r="O29" i="33"/>
  <c r="AP29" i="33"/>
  <c r="Z29" i="33"/>
  <c r="J29" i="33"/>
  <c r="BB39" i="33"/>
  <c r="AX39" i="33"/>
  <c r="AT39" i="33"/>
  <c r="AP39" i="33"/>
  <c r="AL39" i="33"/>
  <c r="AH39" i="33"/>
  <c r="AD39" i="33"/>
  <c r="Z39" i="33"/>
  <c r="V39" i="33"/>
  <c r="R39" i="33"/>
  <c r="BD39" i="33"/>
  <c r="AZ39" i="33"/>
  <c r="AV39" i="33"/>
  <c r="AR39" i="33"/>
  <c r="AN39" i="33"/>
  <c r="AJ39" i="33"/>
  <c r="AF39" i="33"/>
  <c r="AB39" i="33"/>
  <c r="X39" i="33"/>
  <c r="T39" i="33"/>
  <c r="P39" i="33"/>
  <c r="AW39" i="33"/>
  <c r="AO39" i="33"/>
  <c r="AG39" i="33"/>
  <c r="Y39" i="33"/>
  <c r="Q39" i="33"/>
  <c r="BC39" i="33"/>
  <c r="AU39" i="33"/>
  <c r="AM39" i="33"/>
  <c r="AE39" i="33"/>
  <c r="W39" i="33"/>
  <c r="O39" i="33"/>
  <c r="BA39" i="33"/>
  <c r="AS39" i="33"/>
  <c r="AK39" i="33"/>
  <c r="AC39" i="33"/>
  <c r="U39" i="33"/>
  <c r="AY39" i="33"/>
  <c r="AQ39" i="33"/>
  <c r="AI39" i="33"/>
  <c r="AA39" i="33"/>
  <c r="S39" i="33"/>
  <c r="AW29" i="33"/>
  <c r="AG29" i="33"/>
  <c r="BC50" i="33"/>
  <c r="AY50" i="33"/>
  <c r="AU50" i="33"/>
  <c r="AQ50" i="33"/>
  <c r="AM50" i="33"/>
  <c r="AI50" i="33"/>
  <c r="AE50" i="33"/>
  <c r="AA50" i="33"/>
  <c r="AZ50" i="33"/>
  <c r="AT50" i="33"/>
  <c r="AO50" i="33"/>
  <c r="AJ50" i="33"/>
  <c r="AD50" i="33"/>
  <c r="BB50" i="33"/>
  <c r="AW50" i="33"/>
  <c r="AR50" i="33"/>
  <c r="AL50" i="33"/>
  <c r="AG50" i="33"/>
  <c r="AB50" i="33"/>
  <c r="AX50" i="33"/>
  <c r="AN50" i="33"/>
  <c r="AC50" i="33"/>
  <c r="BD50" i="33"/>
  <c r="AS50" i="33"/>
  <c r="AH50" i="33"/>
  <c r="AV50" i="33"/>
  <c r="Z50" i="33"/>
  <c r="AP50" i="33"/>
  <c r="AK50" i="33"/>
  <c r="BA50" i="33"/>
  <c r="AF50" i="33"/>
  <c r="Q29" i="33"/>
  <c r="AY34" i="33"/>
  <c r="AU34" i="33"/>
  <c r="AQ34" i="33"/>
  <c r="AM34" i="33"/>
  <c r="AI34" i="33"/>
  <c r="AE34" i="33"/>
  <c r="AA34" i="33"/>
  <c r="W34" i="33"/>
  <c r="S34" i="33"/>
  <c r="O34" i="33"/>
  <c r="K34" i="33"/>
  <c r="BA34" i="33"/>
  <c r="AV34" i="33"/>
  <c r="AP34" i="33"/>
  <c r="AK34" i="33"/>
  <c r="AF34" i="33"/>
  <c r="Z34" i="33"/>
  <c r="U34" i="33"/>
  <c r="P34" i="33"/>
  <c r="J34" i="33"/>
  <c r="AZ34" i="33"/>
  <c r="AT34" i="33"/>
  <c r="AO34" i="33"/>
  <c r="AJ34" i="33"/>
  <c r="AD34" i="33"/>
  <c r="Y34" i="33"/>
  <c r="T34" i="33"/>
  <c r="N34" i="33"/>
  <c r="AX34" i="33"/>
  <c r="AS34" i="33"/>
  <c r="AN34" i="33"/>
  <c r="AH34" i="33"/>
  <c r="AC34" i="33"/>
  <c r="X34" i="33"/>
  <c r="R34" i="33"/>
  <c r="M34" i="33"/>
  <c r="BB34" i="33"/>
  <c r="AW34" i="33"/>
  <c r="AR34" i="33"/>
  <c r="AL34" i="33"/>
  <c r="AG34" i="33"/>
  <c r="AB34" i="33"/>
  <c r="V34" i="33"/>
  <c r="Q34" i="33"/>
  <c r="L34" i="33"/>
  <c r="AY31" i="33"/>
  <c r="AU31" i="33"/>
  <c r="AQ31" i="33"/>
  <c r="AM31" i="33"/>
  <c r="AI31" i="33"/>
  <c r="AE31" i="33"/>
  <c r="AA31" i="33"/>
  <c r="W31" i="33"/>
  <c r="S31" i="33"/>
  <c r="O31" i="33"/>
  <c r="K31" i="33"/>
  <c r="G31" i="33"/>
  <c r="AT31" i="33"/>
  <c r="AO31" i="33"/>
  <c r="AJ31" i="33"/>
  <c r="AD31" i="33"/>
  <c r="Y31" i="33"/>
  <c r="T31" i="33"/>
  <c r="N31" i="33"/>
  <c r="I31" i="33"/>
  <c r="AX31" i="33"/>
  <c r="AS31" i="33"/>
  <c r="AN31" i="33"/>
  <c r="AH31" i="33"/>
  <c r="AC31" i="33"/>
  <c r="X31" i="33"/>
  <c r="R31" i="33"/>
  <c r="M31" i="33"/>
  <c r="H31" i="33"/>
  <c r="AW31" i="33"/>
  <c r="AR31" i="33"/>
  <c r="AL31" i="33"/>
  <c r="AG31" i="33"/>
  <c r="AB31" i="33"/>
  <c r="V31" i="33"/>
  <c r="Q31" i="33"/>
  <c r="L31" i="33"/>
  <c r="AV31" i="33"/>
  <c r="AP31" i="33"/>
  <c r="AK31" i="33"/>
  <c r="AF31" i="33"/>
  <c r="Z31" i="33"/>
  <c r="U31" i="33"/>
  <c r="P31" i="33"/>
  <c r="J31" i="33"/>
  <c r="BB56" i="33"/>
  <c r="AX56" i="33"/>
  <c r="AT56" i="33"/>
  <c r="AP56" i="33"/>
  <c r="AL56" i="33"/>
  <c r="AH56" i="33"/>
  <c r="AZ56" i="33"/>
  <c r="AU56" i="33"/>
  <c r="AO56" i="33"/>
  <c r="AJ56" i="33"/>
  <c r="BC56" i="33"/>
  <c r="AW56" i="33"/>
  <c r="AR56" i="33"/>
  <c r="AM56" i="33"/>
  <c r="AG56" i="33"/>
  <c r="BD56" i="33"/>
  <c r="AS56" i="33"/>
  <c r="AI56" i="33"/>
  <c r="AY56" i="33"/>
  <c r="AN56" i="33"/>
  <c r="BA56" i="33"/>
  <c r="AF56" i="33"/>
  <c r="AV56" i="33"/>
  <c r="AQ56" i="33"/>
  <c r="AK56" i="33"/>
  <c r="BD44" i="33"/>
  <c r="AZ44" i="33"/>
  <c r="AV44" i="33"/>
  <c r="AR44" i="33"/>
  <c r="AN44" i="33"/>
  <c r="AJ44" i="33"/>
  <c r="AF44" i="33"/>
  <c r="AB44" i="33"/>
  <c r="X44" i="33"/>
  <c r="T44" i="33"/>
  <c r="BC44" i="33"/>
  <c r="AX44" i="33"/>
  <c r="AS44" i="33"/>
  <c r="AM44" i="33"/>
  <c r="AH44" i="33"/>
  <c r="AC44" i="33"/>
  <c r="W44" i="33"/>
  <c r="AY44" i="33"/>
  <c r="AQ44" i="33"/>
  <c r="AK44" i="33"/>
  <c r="AD44" i="33"/>
  <c r="V44" i="33"/>
  <c r="BB44" i="33"/>
  <c r="AU44" i="33"/>
  <c r="AO44" i="33"/>
  <c r="AG44" i="33"/>
  <c r="Z44" i="33"/>
  <c r="AW44" i="33"/>
  <c r="AI44" i="33"/>
  <c r="U44" i="33"/>
  <c r="AT44" i="33"/>
  <c r="AE44" i="33"/>
  <c r="AP44" i="33"/>
  <c r="AA44" i="33"/>
  <c r="BA44" i="33"/>
  <c r="AL44" i="33"/>
  <c r="Y44" i="33"/>
  <c r="AY32" i="33"/>
  <c r="AU32" i="33"/>
  <c r="AQ32" i="33"/>
  <c r="AM32" i="33"/>
  <c r="AI32" i="33"/>
  <c r="AE32" i="33"/>
  <c r="AA32" i="33"/>
  <c r="W32" i="33"/>
  <c r="S32" i="33"/>
  <c r="O32" i="33"/>
  <c r="K32" i="33"/>
  <c r="AX32" i="33"/>
  <c r="AS32" i="33"/>
  <c r="AN32" i="33"/>
  <c r="AH32" i="33"/>
  <c r="AC32" i="33"/>
  <c r="X32" i="33"/>
  <c r="R32" i="33"/>
  <c r="M32" i="33"/>
  <c r="H32" i="33"/>
  <c r="AW32" i="33"/>
  <c r="AR32" i="33"/>
  <c r="AL32" i="33"/>
  <c r="AG32" i="33"/>
  <c r="AB32" i="33"/>
  <c r="V32" i="33"/>
  <c r="Q32" i="33"/>
  <c r="L32" i="33"/>
  <c r="AV32" i="33"/>
  <c r="AP32" i="33"/>
  <c r="AK32" i="33"/>
  <c r="AF32" i="33"/>
  <c r="Z32" i="33"/>
  <c r="U32" i="33"/>
  <c r="P32" i="33"/>
  <c r="J32" i="33"/>
  <c r="AZ32" i="33"/>
  <c r="AT32" i="33"/>
  <c r="AO32" i="33"/>
  <c r="AJ32" i="33"/>
  <c r="AD32" i="33"/>
  <c r="Y32" i="33"/>
  <c r="T32" i="33"/>
  <c r="N32" i="33"/>
  <c r="I32" i="33"/>
  <c r="BA46" i="33"/>
  <c r="AW46" i="33"/>
  <c r="AS46" i="33"/>
  <c r="AO46" i="33"/>
  <c r="AK46" i="33"/>
  <c r="AG46" i="33"/>
  <c r="AC46" i="33"/>
  <c r="Y46" i="33"/>
  <c r="BB46" i="33"/>
  <c r="AV46" i="33"/>
  <c r="AQ46" i="33"/>
  <c r="AL46" i="33"/>
  <c r="AF46" i="33"/>
  <c r="AA46" i="33"/>
  <c r="V46" i="33"/>
  <c r="AY46" i="33"/>
  <c r="AR46" i="33"/>
  <c r="AJ46" i="33"/>
  <c r="AD46" i="33"/>
  <c r="W46" i="33"/>
  <c r="BC46" i="33"/>
  <c r="AU46" i="33"/>
  <c r="AN46" i="33"/>
  <c r="AH46" i="33"/>
  <c r="Z46" i="33"/>
  <c r="AX46" i="33"/>
  <c r="AI46" i="33"/>
  <c r="AT46" i="33"/>
  <c r="AE46" i="33"/>
  <c r="BD46" i="33"/>
  <c r="AP46" i="33"/>
  <c r="AB46" i="33"/>
  <c r="AZ46" i="33"/>
  <c r="AM46" i="33"/>
  <c r="X46" i="33"/>
  <c r="E28" i="33"/>
  <c r="E29" i="33" s="1"/>
  <c r="F29" i="33"/>
  <c r="AM29" i="33"/>
  <c r="AE29" i="33"/>
  <c r="S29" i="33"/>
  <c r="G29" i="33"/>
  <c r="BD59" i="33"/>
  <c r="AZ59" i="33"/>
  <c r="AV59" i="33"/>
  <c r="AR59" i="33"/>
  <c r="AN59" i="33"/>
  <c r="AJ59" i="33"/>
  <c r="BC59" i="33"/>
  <c r="AX59" i="33"/>
  <c r="AS59" i="33"/>
  <c r="AM59" i="33"/>
  <c r="AY59" i="33"/>
  <c r="AQ59" i="33"/>
  <c r="AK59" i="33"/>
  <c r="BB59" i="33"/>
  <c r="AU59" i="33"/>
  <c r="AO59" i="33"/>
  <c r="AW59" i="33"/>
  <c r="AI59" i="33"/>
  <c r="AP59" i="33"/>
  <c r="BA59" i="33"/>
  <c r="AT59" i="33"/>
  <c r="AL59" i="33"/>
  <c r="BA43" i="33"/>
  <c r="AW43" i="33"/>
  <c r="AS43" i="33"/>
  <c r="AO43" i="33"/>
  <c r="AK43" i="33"/>
  <c r="BC43" i="33"/>
  <c r="AX43" i="33"/>
  <c r="AR43" i="33"/>
  <c r="AM43" i="33"/>
  <c r="AH43" i="33"/>
  <c r="AD43" i="33"/>
  <c r="Z43" i="33"/>
  <c r="V43" i="33"/>
  <c r="AZ43" i="33"/>
  <c r="AT43" i="33"/>
  <c r="AL43" i="33"/>
  <c r="AF43" i="33"/>
  <c r="AA43" i="33"/>
  <c r="U43" i="33"/>
  <c r="BD43" i="33"/>
  <c r="AV43" i="33"/>
  <c r="AP43" i="33"/>
  <c r="AI43" i="33"/>
  <c r="AC43" i="33"/>
  <c r="X43" i="33"/>
  <c r="S43" i="33"/>
  <c r="AQ43" i="33"/>
  <c r="AE43" i="33"/>
  <c r="T43" i="33"/>
  <c r="BB43" i="33"/>
  <c r="AN43" i="33"/>
  <c r="AB43" i="33"/>
  <c r="AY43" i="33"/>
  <c r="AJ43" i="33"/>
  <c r="Y43" i="33"/>
  <c r="AU43" i="33"/>
  <c r="AG43" i="33"/>
  <c r="W43" i="33"/>
  <c r="BC55" i="33"/>
  <c r="AY55" i="33"/>
  <c r="AU55" i="33"/>
  <c r="AQ55" i="33"/>
  <c r="AM55" i="33"/>
  <c r="AI55" i="33"/>
  <c r="AE55" i="33"/>
  <c r="BD55" i="33"/>
  <c r="AX55" i="33"/>
  <c r="AS55" i="33"/>
  <c r="AN55" i="33"/>
  <c r="AH55" i="33"/>
  <c r="BA55" i="33"/>
  <c r="AV55" i="33"/>
  <c r="AP55" i="33"/>
  <c r="AK55" i="33"/>
  <c r="AF55" i="33"/>
  <c r="AW55" i="33"/>
  <c r="AL55" i="33"/>
  <c r="BB55" i="33"/>
  <c r="AR55" i="33"/>
  <c r="AG55" i="33"/>
  <c r="AJ55" i="33"/>
  <c r="AZ55" i="33"/>
  <c r="AT55" i="33"/>
  <c r="AO55" i="33"/>
  <c r="AK29" i="33"/>
  <c r="BA54" i="33"/>
  <c r="AW54" i="33"/>
  <c r="AS54" i="33"/>
  <c r="AO54" i="33"/>
  <c r="AK54" i="33"/>
  <c r="AG54" i="33"/>
  <c r="BC54" i="33"/>
  <c r="AX54" i="33"/>
  <c r="AR54" i="33"/>
  <c r="AM54" i="33"/>
  <c r="AH54" i="33"/>
  <c r="AZ54" i="33"/>
  <c r="AU54" i="33"/>
  <c r="AP54" i="33"/>
  <c r="AJ54" i="33"/>
  <c r="AE54" i="33"/>
  <c r="BB54" i="33"/>
  <c r="AQ54" i="33"/>
  <c r="AF54" i="33"/>
  <c r="AV54" i="33"/>
  <c r="AL54" i="33"/>
  <c r="AN54" i="33"/>
  <c r="BD54" i="33"/>
  <c r="AI54" i="33"/>
  <c r="AY54" i="33"/>
  <c r="AD54" i="33"/>
  <c r="AT54" i="33"/>
  <c r="U29" i="33"/>
  <c r="BD38" i="33"/>
  <c r="AZ38" i="33"/>
  <c r="AV38" i="33"/>
  <c r="AR38" i="33"/>
  <c r="AN38" i="33"/>
  <c r="AJ38" i="33"/>
  <c r="AF38" i="33"/>
  <c r="AB38" i="33"/>
  <c r="X38" i="33"/>
  <c r="T38" i="33"/>
  <c r="P38" i="33"/>
  <c r="BB38" i="33"/>
  <c r="AX38" i="33"/>
  <c r="AT38" i="33"/>
  <c r="AP38" i="33"/>
  <c r="AL38" i="33"/>
  <c r="AH38" i="33"/>
  <c r="AD38" i="33"/>
  <c r="Z38" i="33"/>
  <c r="V38" i="33"/>
  <c r="R38" i="33"/>
  <c r="N38" i="33"/>
  <c r="AY38" i="33"/>
  <c r="AQ38" i="33"/>
  <c r="AI38" i="33"/>
  <c r="AA38" i="33"/>
  <c r="S38" i="33"/>
  <c r="AW38" i="33"/>
  <c r="AO38" i="33"/>
  <c r="AG38" i="33"/>
  <c r="Y38" i="33"/>
  <c r="Q38" i="33"/>
  <c r="BC38" i="33"/>
  <c r="AU38" i="33"/>
  <c r="AM38" i="33"/>
  <c r="AE38" i="33"/>
  <c r="W38" i="33"/>
  <c r="O38" i="33"/>
  <c r="BA38" i="33"/>
  <c r="AS38" i="33"/>
  <c r="AK38" i="33"/>
  <c r="AC38" i="33"/>
  <c r="U38" i="33"/>
  <c r="AT29" i="33"/>
  <c r="BC47" i="33"/>
  <c r="AY47" i="33"/>
  <c r="AU47" i="33"/>
  <c r="AQ47" i="33"/>
  <c r="AM47" i="33"/>
  <c r="AI47" i="33"/>
  <c r="AE47" i="33"/>
  <c r="AA47" i="33"/>
  <c r="W47" i="33"/>
  <c r="AZ47" i="33"/>
  <c r="AT47" i="33"/>
  <c r="AO47" i="33"/>
  <c r="AJ47" i="33"/>
  <c r="AD47" i="33"/>
  <c r="Y47" i="33"/>
  <c r="BA47" i="33"/>
  <c r="AS47" i="33"/>
  <c r="AL47" i="33"/>
  <c r="AF47" i="33"/>
  <c r="X47" i="33"/>
  <c r="BD47" i="33"/>
  <c r="AW47" i="33"/>
  <c r="AP47" i="33"/>
  <c r="AH47" i="33"/>
  <c r="AB47" i="33"/>
  <c r="AR47" i="33"/>
  <c r="AC47" i="33"/>
  <c r="BB47" i="33"/>
  <c r="AN47" i="33"/>
  <c r="Z47" i="33"/>
  <c r="AX47" i="33"/>
  <c r="AK47" i="33"/>
  <c r="AV47" i="33"/>
  <c r="AG47" i="33"/>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V18" i="31"/>
  <c r="AU18" i="31"/>
  <c r="AU26" i="31" s="1"/>
  <c r="AT18" i="31"/>
  <c r="AT26" i="31" s="1"/>
  <c r="AS18" i="31"/>
  <c r="AR18" i="31"/>
  <c r="AQ18" i="31"/>
  <c r="AQ26" i="31" s="1"/>
  <c r="AP18" i="31"/>
  <c r="AP26" i="31" s="1"/>
  <c r="AO18" i="31"/>
  <c r="AN18" i="31"/>
  <c r="AM18" i="31"/>
  <c r="AM26" i="31" s="1"/>
  <c r="AL18" i="31"/>
  <c r="AL26" i="31" s="1"/>
  <c r="AK18" i="31"/>
  <c r="AJ18" i="31"/>
  <c r="AI18" i="31"/>
  <c r="AI26" i="31" s="1"/>
  <c r="AH18" i="31"/>
  <c r="AH26" i="31" s="1"/>
  <c r="AG18" i="31"/>
  <c r="AF18" i="31"/>
  <c r="AE18" i="31"/>
  <c r="AE26" i="31" s="1"/>
  <c r="AD18" i="31"/>
  <c r="AD26" i="31" s="1"/>
  <c r="AC18" i="31"/>
  <c r="AB18" i="31"/>
  <c r="AA18" i="31"/>
  <c r="AA26" i="31" s="1"/>
  <c r="Z18" i="31"/>
  <c r="Z26" i="31" s="1"/>
  <c r="Y18" i="31"/>
  <c r="X18" i="31"/>
  <c r="W18" i="31"/>
  <c r="W26" i="31" s="1"/>
  <c r="V18" i="31"/>
  <c r="V26" i="31" s="1"/>
  <c r="U18" i="31"/>
  <c r="T18" i="31"/>
  <c r="S18" i="31"/>
  <c r="S26" i="31" s="1"/>
  <c r="R18" i="31"/>
  <c r="R26" i="31" s="1"/>
  <c r="Q18" i="31"/>
  <c r="P18" i="31"/>
  <c r="O18" i="31"/>
  <c r="O26" i="31" s="1"/>
  <c r="N18" i="31"/>
  <c r="N26" i="31" s="1"/>
  <c r="M18" i="31"/>
  <c r="L18" i="31"/>
  <c r="K18" i="31"/>
  <c r="K26" i="31" s="1"/>
  <c r="J18" i="31"/>
  <c r="I18" i="31"/>
  <c r="H18" i="31"/>
  <c r="G18" i="31"/>
  <c r="F18" i="31"/>
  <c r="F26" i="31" s="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AV33" i="33" l="1"/>
  <c r="AK33" i="33"/>
  <c r="Z33" i="33"/>
  <c r="P33" i="33"/>
  <c r="AS33" i="33"/>
  <c r="AH33" i="33"/>
  <c r="X33" i="33"/>
  <c r="M33" i="33"/>
  <c r="AC33" i="33"/>
  <c r="BA33" i="33"/>
  <c r="BA60" i="33" s="1"/>
  <c r="AP33" i="33"/>
  <c r="AF33" i="33"/>
  <c r="U33" i="33"/>
  <c r="J33" i="33"/>
  <c r="AX33" i="33"/>
  <c r="AN33" i="33"/>
  <c r="R33" i="33"/>
  <c r="AU33" i="33"/>
  <c r="AE33" i="33"/>
  <c r="O33" i="33"/>
  <c r="N33" i="33"/>
  <c r="AJ33" i="33"/>
  <c r="L33" i="33"/>
  <c r="AG33" i="33"/>
  <c r="AQ33" i="33"/>
  <c r="AA33" i="33"/>
  <c r="K33" i="33"/>
  <c r="T33" i="33"/>
  <c r="AO33" i="33"/>
  <c r="Q33" i="33"/>
  <c r="AL33" i="33"/>
  <c r="I33" i="33"/>
  <c r="AZ33" i="33"/>
  <c r="AZ60" i="33" s="1"/>
  <c r="AB33" i="33"/>
  <c r="AM33" i="33"/>
  <c r="W33" i="33"/>
  <c r="Y33" i="33"/>
  <c r="AT33" i="33"/>
  <c r="V33" i="33"/>
  <c r="AR33" i="33"/>
  <c r="AY33" i="33"/>
  <c r="AY60" i="33" s="1"/>
  <c r="AI33" i="33"/>
  <c r="S33" i="33"/>
  <c r="AD33" i="33"/>
  <c r="AW33" i="33"/>
  <c r="H29" i="33"/>
  <c r="BB60" i="33"/>
  <c r="BD60" i="33"/>
  <c r="E62" i="33"/>
  <c r="AU30" i="33"/>
  <c r="AQ30" i="33"/>
  <c r="AM30" i="33"/>
  <c r="AI30" i="33"/>
  <c r="AE30" i="33"/>
  <c r="AA30" i="33"/>
  <c r="W30" i="33"/>
  <c r="S30" i="33"/>
  <c r="O30" i="33"/>
  <c r="K30" i="33"/>
  <c r="G30" i="33"/>
  <c r="G60" i="33" s="1"/>
  <c r="AV30" i="33"/>
  <c r="AP30" i="33"/>
  <c r="AK30" i="33"/>
  <c r="AF30" i="33"/>
  <c r="Z30" i="33"/>
  <c r="U30" i="33"/>
  <c r="U60" i="33" s="1"/>
  <c r="P30" i="33"/>
  <c r="J30" i="33"/>
  <c r="AT30" i="33"/>
  <c r="AO30" i="33"/>
  <c r="AO60" i="33" s="1"/>
  <c r="AJ30" i="33"/>
  <c r="AD30" i="33"/>
  <c r="Y30" i="33"/>
  <c r="T30" i="33"/>
  <c r="N30" i="33"/>
  <c r="I30" i="33"/>
  <c r="AX30" i="33"/>
  <c r="AS30" i="33"/>
  <c r="AS60" i="33" s="1"/>
  <c r="AN30" i="33"/>
  <c r="AH30" i="33"/>
  <c r="AC30" i="33"/>
  <c r="X30" i="33"/>
  <c r="R30" i="33"/>
  <c r="M30" i="33"/>
  <c r="H30" i="33"/>
  <c r="H60" i="33" s="1"/>
  <c r="AW30" i="33"/>
  <c r="AW60" i="33" s="1"/>
  <c r="AR30" i="33"/>
  <c r="AL30" i="33"/>
  <c r="AG30" i="33"/>
  <c r="AB30" i="33"/>
  <c r="V30" i="33"/>
  <c r="Q30" i="33"/>
  <c r="L30" i="33"/>
  <c r="F30" i="33"/>
  <c r="F60" i="33" s="1"/>
  <c r="BC60" i="33"/>
  <c r="H26" i="31"/>
  <c r="H28" i="31" s="1"/>
  <c r="H29" i="31" s="1"/>
  <c r="L26" i="31"/>
  <c r="L28" i="31" s="1"/>
  <c r="L29" i="31" s="1"/>
  <c r="P26" i="31"/>
  <c r="T26" i="31"/>
  <c r="X26" i="31"/>
  <c r="AB26" i="31"/>
  <c r="AB28" i="31" s="1"/>
  <c r="AB29" i="31" s="1"/>
  <c r="AF26" i="31"/>
  <c r="AJ26" i="31"/>
  <c r="AN26" i="31"/>
  <c r="AR26" i="31"/>
  <c r="AR28" i="31" s="1"/>
  <c r="AR29" i="31" s="1"/>
  <c r="AV26" i="31"/>
  <c r="J26" i="31"/>
  <c r="J28" i="31" s="1"/>
  <c r="J29" i="31" s="1"/>
  <c r="G26" i="31"/>
  <c r="G28" i="31" s="1"/>
  <c r="G29" i="31" s="1"/>
  <c r="C9" i="31"/>
  <c r="I26" i="31"/>
  <c r="I28" i="31" s="1"/>
  <c r="I29" i="31" s="1"/>
  <c r="M26" i="31"/>
  <c r="Q26" i="31"/>
  <c r="Q28" i="31" s="1"/>
  <c r="Q29" i="31" s="1"/>
  <c r="U26" i="31"/>
  <c r="U28" i="31" s="1"/>
  <c r="U29" i="31" s="1"/>
  <c r="AC26" i="31"/>
  <c r="AC28" i="31" s="1"/>
  <c r="AC29" i="31" s="1"/>
  <c r="AG26" i="31"/>
  <c r="AK26" i="31"/>
  <c r="AK28" i="31" s="1"/>
  <c r="AO26" i="31"/>
  <c r="AS26" i="31"/>
  <c r="AS28" i="31" s="1"/>
  <c r="AW26" i="31"/>
  <c r="AW28"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F28" i="31"/>
  <c r="F29" i="31" s="1"/>
  <c r="N28" i="31"/>
  <c r="N29" i="31" s="1"/>
  <c r="P28" i="31"/>
  <c r="P29" i="31" s="1"/>
  <c r="R28" i="31"/>
  <c r="R29" i="31" s="1"/>
  <c r="T28" i="31"/>
  <c r="T29" i="31" s="1"/>
  <c r="V28" i="31"/>
  <c r="V29" i="31" s="1"/>
  <c r="X28" i="31"/>
  <c r="X29" i="31" s="1"/>
  <c r="Z28" i="31"/>
  <c r="Z29" i="31" s="1"/>
  <c r="AD28" i="31"/>
  <c r="AD29" i="31" s="1"/>
  <c r="AF28" i="31"/>
  <c r="AF29" i="31" s="1"/>
  <c r="AH28" i="31"/>
  <c r="AH29" i="31" s="1"/>
  <c r="AJ28" i="31"/>
  <c r="AJ29" i="31" s="1"/>
  <c r="AL28" i="31"/>
  <c r="AL29" i="31" s="1"/>
  <c r="AN28" i="31"/>
  <c r="AN29" i="31" s="1"/>
  <c r="AP28" i="31"/>
  <c r="AP29" i="31" s="1"/>
  <c r="AT28" i="31"/>
  <c r="AT29" i="31" s="1"/>
  <c r="AV28" i="31"/>
  <c r="AV29" i="31" s="1"/>
  <c r="K28" i="31"/>
  <c r="K29" i="31" s="1"/>
  <c r="M28" i="31"/>
  <c r="M29" i="31" s="1"/>
  <c r="O28" i="31"/>
  <c r="O29" i="31" s="1"/>
  <c r="S28" i="31"/>
  <c r="S29" i="31" s="1"/>
  <c r="W28" i="31"/>
  <c r="W29" i="31" s="1"/>
  <c r="AA28" i="31"/>
  <c r="AA29" i="31" s="1"/>
  <c r="AE28" i="31"/>
  <c r="AE29" i="31" s="1"/>
  <c r="AG28" i="31"/>
  <c r="AG29" i="31" s="1"/>
  <c r="AI28" i="31"/>
  <c r="AI29" i="31" s="1"/>
  <c r="AM28" i="31"/>
  <c r="AM29" i="31" s="1"/>
  <c r="AO28" i="31"/>
  <c r="AQ28" i="31"/>
  <c r="AQ29" i="31" s="1"/>
  <c r="AU28" i="31"/>
  <c r="AU29" i="31" s="1"/>
  <c r="X60" i="33" l="1"/>
  <c r="AP60" i="33"/>
  <c r="AE60" i="33"/>
  <c r="AB60" i="33"/>
  <c r="AU60" i="33"/>
  <c r="Q60" i="33"/>
  <c r="AH60" i="33"/>
  <c r="J60" i="33"/>
  <c r="O60" i="33"/>
  <c r="T60" i="33"/>
  <c r="AL60" i="33"/>
  <c r="M60" i="33"/>
  <c r="I60" i="33"/>
  <c r="AD60" i="33"/>
  <c r="AF60" i="33"/>
  <c r="W60" i="33"/>
  <c r="AM60" i="33"/>
  <c r="AG60" i="33"/>
  <c r="AT60" i="33"/>
  <c r="AI60" i="33"/>
  <c r="AR60" i="33"/>
  <c r="AN60" i="33"/>
  <c r="AJ60" i="33"/>
  <c r="P60" i="33"/>
  <c r="AK60" i="33"/>
  <c r="AA60" i="33"/>
  <c r="L60" i="33"/>
  <c r="AC60" i="33"/>
  <c r="AX60" i="33"/>
  <c r="Y60" i="33"/>
  <c r="Z60" i="33"/>
  <c r="AV60" i="33"/>
  <c r="S60" i="33"/>
  <c r="V60" i="33"/>
  <c r="R60" i="33"/>
  <c r="N60" i="33"/>
  <c r="K60" i="33"/>
  <c r="AQ60" i="33"/>
  <c r="F61" i="33"/>
  <c r="F62" i="33" s="1"/>
  <c r="G61" i="33" s="1"/>
  <c r="G62" i="33" s="1"/>
  <c r="H61" i="33" s="1"/>
  <c r="E63" i="33"/>
  <c r="E64" i="33" s="1"/>
  <c r="E77" i="33" s="1"/>
  <c r="E80" i="33" s="1"/>
  <c r="E81" i="33"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F63" i="33" l="1"/>
  <c r="F64" i="33" s="1"/>
  <c r="F77" i="33" s="1"/>
  <c r="F80" i="33" s="1"/>
  <c r="F81" i="33" s="1"/>
  <c r="H62" i="33"/>
  <c r="I61" i="33" s="1"/>
  <c r="G63" i="33"/>
  <c r="G64" i="33" s="1"/>
  <c r="G77" i="33" s="1"/>
  <c r="G80"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H63" i="33" l="1"/>
  <c r="H64" i="33" s="1"/>
  <c r="H77" i="33" s="1"/>
  <c r="H80" i="33" s="1"/>
  <c r="G81" i="33"/>
  <c r="I62" i="33"/>
  <c r="J61" i="33" s="1"/>
  <c r="D42" i="20"/>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H81" i="33" l="1"/>
  <c r="J62" i="33"/>
  <c r="K61" i="33" s="1"/>
  <c r="I63" i="33"/>
  <c r="I64" i="33" s="1"/>
  <c r="I77" i="33" s="1"/>
  <c r="I80" i="33" s="1"/>
  <c r="I81" i="33" s="1"/>
  <c r="D43" i="20"/>
  <c r="J12" i="20"/>
  <c r="F30" i="10"/>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E77" i="31" s="1"/>
  <c r="E80" i="31" s="1"/>
  <c r="E81"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K62" i="33" l="1"/>
  <c r="L61" i="33" s="1"/>
  <c r="J63" i="33"/>
  <c r="J64" i="33" s="1"/>
  <c r="J77" i="33" s="1"/>
  <c r="J80" i="33" s="1"/>
  <c r="J81" i="33" s="1"/>
  <c r="BC76" i="31"/>
  <c r="D44" i="20"/>
  <c r="K12" i="20"/>
  <c r="G87" i="31"/>
  <c r="G66" i="31" s="1"/>
  <c r="G30" i="10"/>
  <c r="G14" i="10" s="1"/>
  <c r="F76" i="31"/>
  <c r="F77" i="31" s="1"/>
  <c r="F80" i="31" s="1"/>
  <c r="F81"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L62" i="33" l="1"/>
  <c r="M61" i="33" s="1"/>
  <c r="K63" i="33"/>
  <c r="K64" i="33" s="1"/>
  <c r="K77" i="33" s="1"/>
  <c r="K80" i="33" s="1"/>
  <c r="K81" i="33" s="1"/>
  <c r="D45" i="20"/>
  <c r="L12" i="20"/>
  <c r="H30" i="10"/>
  <c r="H14" i="10" s="1"/>
  <c r="H87" i="31"/>
  <c r="H66" i="31" s="1"/>
  <c r="H76" i="31" s="1"/>
  <c r="H77" i="31" s="1"/>
  <c r="H80" i="31" s="1"/>
  <c r="G81" i="3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M62" i="33" l="1"/>
  <c r="N61" i="33" s="1"/>
  <c r="L63" i="33"/>
  <c r="L64" i="33" s="1"/>
  <c r="L77" i="33" s="1"/>
  <c r="L80" i="33" s="1"/>
  <c r="L81" i="33" s="1"/>
  <c r="H81" i="31"/>
  <c r="D46" i="20"/>
  <c r="M12" i="20"/>
  <c r="K63" i="31"/>
  <c r="K64" i="31" s="1"/>
  <c r="I87" i="31"/>
  <c r="I66" i="31" s="1"/>
  <c r="I76" i="31" s="1"/>
  <c r="I77" i="31" s="1"/>
  <c r="I80" i="31" s="1"/>
  <c r="I30" i="10"/>
  <c r="I14" i="10" s="1"/>
  <c r="I24" i="10" s="1"/>
  <c r="L62" i="31"/>
  <c r="M61" i="31" s="1"/>
  <c r="N62" i="33" l="1"/>
  <c r="O61" i="33" s="1"/>
  <c r="M63" i="33"/>
  <c r="M64" i="33" s="1"/>
  <c r="M77" i="33" s="1"/>
  <c r="M80" i="33" s="1"/>
  <c r="M81" i="33" s="1"/>
  <c r="I81" i="31"/>
  <c r="D47" i="20"/>
  <c r="N12" i="20"/>
  <c r="J30" i="10"/>
  <c r="J14" i="10" s="1"/>
  <c r="J24" i="10" s="1"/>
  <c r="J87" i="31"/>
  <c r="J66" i="31" s="1"/>
  <c r="J76" i="31" s="1"/>
  <c r="J77" i="31" s="1"/>
  <c r="J80" i="31" s="1"/>
  <c r="L63" i="31"/>
  <c r="L64" i="31" s="1"/>
  <c r="M62" i="31"/>
  <c r="N61" i="31" s="1"/>
  <c r="O62" i="33" l="1"/>
  <c r="P61" i="33" s="1"/>
  <c r="N63" i="33"/>
  <c r="N64" i="33" s="1"/>
  <c r="N77" i="33" s="1"/>
  <c r="N80" i="33" s="1"/>
  <c r="N81" i="33" s="1"/>
  <c r="J81" i="31"/>
  <c r="K87" i="31"/>
  <c r="K66" i="31" s="1"/>
  <c r="K76" i="31" s="1"/>
  <c r="K77" i="31" s="1"/>
  <c r="K80" i="31" s="1"/>
  <c r="K30" i="10"/>
  <c r="K14" i="10" s="1"/>
  <c r="K24" i="10" s="1"/>
  <c r="D48" i="20"/>
  <c r="O12" i="20"/>
  <c r="M63" i="31"/>
  <c r="M64" i="31" s="1"/>
  <c r="N62" i="31"/>
  <c r="O61" i="31" s="1"/>
  <c r="P62" i="33" l="1"/>
  <c r="Q61" i="33" s="1"/>
  <c r="O63" i="33"/>
  <c r="O64" i="33" s="1"/>
  <c r="O77" i="33" s="1"/>
  <c r="O80" i="33" s="1"/>
  <c r="O81" i="33" s="1"/>
  <c r="K81" i="31"/>
  <c r="D49" i="20"/>
  <c r="P12" i="20"/>
  <c r="L30" i="10"/>
  <c r="L14" i="10" s="1"/>
  <c r="L24" i="10" s="1"/>
  <c r="L87" i="31"/>
  <c r="L66" i="31" s="1"/>
  <c r="L76" i="31" s="1"/>
  <c r="L77" i="31" s="1"/>
  <c r="L80" i="31" s="1"/>
  <c r="O62" i="31"/>
  <c r="P61" i="31" s="1"/>
  <c r="N63" i="31"/>
  <c r="N64" i="31" s="1"/>
  <c r="Q62" i="33" l="1"/>
  <c r="R61" i="33" s="1"/>
  <c r="P63" i="33"/>
  <c r="P64" i="33" s="1"/>
  <c r="P77" i="33" s="1"/>
  <c r="P80" i="33" s="1"/>
  <c r="P81" i="33" s="1"/>
  <c r="L81" i="31"/>
  <c r="D50" i="20"/>
  <c r="Q12" i="20"/>
  <c r="M87" i="31"/>
  <c r="M66" i="31" s="1"/>
  <c r="M76" i="31" s="1"/>
  <c r="M77" i="31" s="1"/>
  <c r="M80" i="31" s="1"/>
  <c r="M30" i="10"/>
  <c r="M14" i="10" s="1"/>
  <c r="M24" i="10" s="1"/>
  <c r="P62" i="31"/>
  <c r="Q61" i="31" s="1"/>
  <c r="O63" i="31"/>
  <c r="O64" i="31" s="1"/>
  <c r="R62" i="33" l="1"/>
  <c r="S61" i="33" s="1"/>
  <c r="Q63" i="33"/>
  <c r="Q64" i="33" s="1"/>
  <c r="Q77" i="33" s="1"/>
  <c r="Q80" i="33" s="1"/>
  <c r="Q81" i="33" s="1"/>
  <c r="M81" i="31"/>
  <c r="R12" i="20"/>
  <c r="D51" i="20"/>
  <c r="N30" i="10"/>
  <c r="N14" i="10" s="1"/>
  <c r="N24" i="10" s="1"/>
  <c r="N87" i="31"/>
  <c r="N66" i="31" s="1"/>
  <c r="N76" i="31" s="1"/>
  <c r="N77" i="31" s="1"/>
  <c r="N80" i="31" s="1"/>
  <c r="Q62" i="31"/>
  <c r="R61" i="31" s="1"/>
  <c r="P63" i="31"/>
  <c r="P64" i="31" s="1"/>
  <c r="S62" i="33" l="1"/>
  <c r="T61" i="33" s="1"/>
  <c r="R63" i="33"/>
  <c r="R64" i="33" s="1"/>
  <c r="R77" i="33" s="1"/>
  <c r="R80" i="33" s="1"/>
  <c r="R81" i="33" s="1"/>
  <c r="N81" i="31"/>
  <c r="O87" i="31"/>
  <c r="O66" i="31" s="1"/>
  <c r="O76" i="31" s="1"/>
  <c r="O77" i="31" s="1"/>
  <c r="O80" i="31" s="1"/>
  <c r="O30" i="10"/>
  <c r="O14" i="10" s="1"/>
  <c r="O24" i="10" s="1"/>
  <c r="D52" i="20"/>
  <c r="S12" i="20"/>
  <c r="R62" i="31"/>
  <c r="S61" i="31" s="1"/>
  <c r="Q63" i="31"/>
  <c r="Q64" i="31" s="1"/>
  <c r="T62" i="33" l="1"/>
  <c r="U61" i="33" s="1"/>
  <c r="S63" i="33"/>
  <c r="S64" i="33" s="1"/>
  <c r="S77" i="33" s="1"/>
  <c r="S80" i="33" s="1"/>
  <c r="S81" i="33" s="1"/>
  <c r="O81" i="31"/>
  <c r="P30" i="10"/>
  <c r="P14" i="10" s="1"/>
  <c r="P24" i="10" s="1"/>
  <c r="P87" i="31"/>
  <c r="P66" i="31" s="1"/>
  <c r="P76" i="31" s="1"/>
  <c r="P77" i="31" s="1"/>
  <c r="P80" i="31" s="1"/>
  <c r="D53" i="20"/>
  <c r="T12" i="20"/>
  <c r="S62" i="31"/>
  <c r="T61" i="31" s="1"/>
  <c r="R63" i="31"/>
  <c r="R64" i="31" s="1"/>
  <c r="U62" i="33" l="1"/>
  <c r="V61" i="33" s="1"/>
  <c r="T63" i="33"/>
  <c r="T64" i="33" s="1"/>
  <c r="T77" i="33" s="1"/>
  <c r="T80" i="33" s="1"/>
  <c r="T81" i="33" s="1"/>
  <c r="P81" i="31"/>
  <c r="Q87" i="31"/>
  <c r="Q66" i="31" s="1"/>
  <c r="Q76" i="31" s="1"/>
  <c r="Q77" i="31" s="1"/>
  <c r="Q80" i="31" s="1"/>
  <c r="Q30" i="10"/>
  <c r="Q14" i="10" s="1"/>
  <c r="Q24" i="10" s="1"/>
  <c r="D54" i="20"/>
  <c r="U12" i="20"/>
  <c r="T62" i="31"/>
  <c r="U61" i="31" s="1"/>
  <c r="S63" i="31"/>
  <c r="S64" i="31" s="1"/>
  <c r="V62" i="33" l="1"/>
  <c r="W61" i="33" s="1"/>
  <c r="U63" i="33"/>
  <c r="U64" i="33" s="1"/>
  <c r="U77" i="33" s="1"/>
  <c r="U80" i="33" s="1"/>
  <c r="U81" i="33" s="1"/>
  <c r="Q81" i="31"/>
  <c r="R30" i="10"/>
  <c r="R14" i="10" s="1"/>
  <c r="R24" i="10" s="1"/>
  <c r="R87" i="31"/>
  <c r="R66" i="31" s="1"/>
  <c r="R76" i="31" s="1"/>
  <c r="R77" i="31" s="1"/>
  <c r="R80" i="31" s="1"/>
  <c r="D55" i="20"/>
  <c r="V12" i="20"/>
  <c r="U62" i="31"/>
  <c r="V61" i="31" s="1"/>
  <c r="T63" i="31"/>
  <c r="T64" i="31" s="1"/>
  <c r="W62" i="33" l="1"/>
  <c r="X61" i="33" s="1"/>
  <c r="V63" i="33"/>
  <c r="V64" i="33" s="1"/>
  <c r="V77" i="33" s="1"/>
  <c r="V80" i="33" s="1"/>
  <c r="V81" i="33" s="1"/>
  <c r="R81" i="31"/>
  <c r="S87" i="31"/>
  <c r="S66" i="31" s="1"/>
  <c r="S76" i="31" s="1"/>
  <c r="S77" i="31" s="1"/>
  <c r="S80" i="31" s="1"/>
  <c r="S30" i="10"/>
  <c r="S14" i="10" s="1"/>
  <c r="S24" i="10" s="1"/>
  <c r="D56" i="20"/>
  <c r="W12" i="20"/>
  <c r="V62" i="31"/>
  <c r="W61" i="31" s="1"/>
  <c r="U63" i="31"/>
  <c r="U64" i="31" s="1"/>
  <c r="C4" i="33" l="1"/>
  <c r="G30" i="29" s="1"/>
  <c r="X62" i="33"/>
  <c r="Y61" i="33" s="1"/>
  <c r="W63" i="33"/>
  <c r="W64" i="33" s="1"/>
  <c r="W77" i="33" s="1"/>
  <c r="W80" i="33" s="1"/>
  <c r="W81" i="33" s="1"/>
  <c r="S81" i="31"/>
  <c r="T30" i="10"/>
  <c r="T14" i="10" s="1"/>
  <c r="T24" i="10" s="1"/>
  <c r="T87" i="31"/>
  <c r="T66" i="31" s="1"/>
  <c r="T76" i="31" s="1"/>
  <c r="T77" i="31" s="1"/>
  <c r="T80" i="31" s="1"/>
  <c r="D57" i="20"/>
  <c r="X12" i="20"/>
  <c r="W62" i="31"/>
  <c r="X61" i="31" s="1"/>
  <c r="V63" i="31"/>
  <c r="V64" i="31" s="1"/>
  <c r="X63" i="33" l="1"/>
  <c r="X64" i="33" s="1"/>
  <c r="X77" i="33" s="1"/>
  <c r="X80" i="33" s="1"/>
  <c r="X81" i="33" s="1"/>
  <c r="Y62" i="33"/>
  <c r="Z61" i="33" s="1"/>
  <c r="T81" i="31"/>
  <c r="U87" i="31"/>
  <c r="U66" i="31" s="1"/>
  <c r="U76" i="31" s="1"/>
  <c r="U77" i="31" s="1"/>
  <c r="U80" i="31" s="1"/>
  <c r="U30" i="10"/>
  <c r="U14" i="10" s="1"/>
  <c r="U24" i="10" s="1"/>
  <c r="D58" i="20"/>
  <c r="Y12" i="20"/>
  <c r="X62" i="31"/>
  <c r="Y61" i="31" s="1"/>
  <c r="W63" i="31"/>
  <c r="W64" i="31" s="1"/>
  <c r="Z62" i="33" l="1"/>
  <c r="AA61" i="33" s="1"/>
  <c r="Y63" i="33"/>
  <c r="Y64" i="33" s="1"/>
  <c r="Y77" i="33" s="1"/>
  <c r="Y80" i="33" s="1"/>
  <c r="Y81" i="33" s="1"/>
  <c r="U81" i="31"/>
  <c r="D59" i="20"/>
  <c r="Z12" i="20"/>
  <c r="V30" i="10"/>
  <c r="V14" i="10" s="1"/>
  <c r="V24" i="10" s="1"/>
  <c r="V87" i="31"/>
  <c r="V66" i="31" s="1"/>
  <c r="V76" i="31" s="1"/>
  <c r="V77" i="31" s="1"/>
  <c r="V80" i="31" s="1"/>
  <c r="Y62" i="31"/>
  <c r="Z61" i="31" s="1"/>
  <c r="X63" i="31"/>
  <c r="X64" i="31" s="1"/>
  <c r="Z63" i="33" l="1"/>
  <c r="Z64" i="33" s="1"/>
  <c r="Z77" i="33" s="1"/>
  <c r="Z80" i="33" s="1"/>
  <c r="Z81" i="33" s="1"/>
  <c r="AA62" i="33"/>
  <c r="AB61" i="33" s="1"/>
  <c r="V81" i="31"/>
  <c r="D60" i="20"/>
  <c r="AA12" i="20"/>
  <c r="W87" i="31"/>
  <c r="W66" i="31" s="1"/>
  <c r="W76" i="31" s="1"/>
  <c r="W77" i="31" s="1"/>
  <c r="W80" i="31" s="1"/>
  <c r="W30" i="10"/>
  <c r="W14" i="10" s="1"/>
  <c r="W24" i="10" s="1"/>
  <c r="Z62" i="31"/>
  <c r="AA61" i="31" s="1"/>
  <c r="Y63" i="31"/>
  <c r="Y64" i="31" s="1"/>
  <c r="W81" i="31" l="1"/>
  <c r="AB62" i="33"/>
  <c r="AC61" i="33" s="1"/>
  <c r="AA63" i="33"/>
  <c r="AA64" i="33" s="1"/>
  <c r="AA77" i="33" s="1"/>
  <c r="AA80" i="33" s="1"/>
  <c r="AA81" i="33" s="1"/>
  <c r="D61" i="20"/>
  <c r="AB12" i="20"/>
  <c r="X30" i="10"/>
  <c r="X14" i="10" s="1"/>
  <c r="X24" i="10" s="1"/>
  <c r="X87" i="31"/>
  <c r="X66" i="31" s="1"/>
  <c r="X76" i="31" s="1"/>
  <c r="X77" i="31" s="1"/>
  <c r="X80" i="31" s="1"/>
  <c r="X81" i="31" s="1"/>
  <c r="AA62" i="31"/>
  <c r="AB61" i="31" s="1"/>
  <c r="Z63" i="31"/>
  <c r="Z64" i="31" s="1"/>
  <c r="AB63" i="33" l="1"/>
  <c r="AB64" i="33" s="1"/>
  <c r="AB77" i="33" s="1"/>
  <c r="AB80" i="33" s="1"/>
  <c r="AB81" i="33" s="1"/>
  <c r="AC62" i="33"/>
  <c r="AD61" i="33" s="1"/>
  <c r="D62" i="20"/>
  <c r="AC12" i="20"/>
  <c r="Y87" i="31"/>
  <c r="Y66" i="31" s="1"/>
  <c r="Y76" i="31" s="1"/>
  <c r="Y77" i="31" s="1"/>
  <c r="Y80" i="31" s="1"/>
  <c r="Y81" i="31" s="1"/>
  <c r="Y30" i="10"/>
  <c r="Y14" i="10" s="1"/>
  <c r="Y24" i="10" s="1"/>
  <c r="AB62" i="31"/>
  <c r="AC61" i="31" s="1"/>
  <c r="AA63" i="31"/>
  <c r="AA64" i="31" s="1"/>
  <c r="AD62" i="33" l="1"/>
  <c r="AE61" i="33" s="1"/>
  <c r="AC63" i="33"/>
  <c r="AC64" i="33" s="1"/>
  <c r="AC77" i="33" s="1"/>
  <c r="AC80" i="33" s="1"/>
  <c r="AC81" i="33" s="1"/>
  <c r="D63" i="20"/>
  <c r="AD12" i="20"/>
  <c r="Z30" i="10"/>
  <c r="Z14" i="10" s="1"/>
  <c r="Z24" i="10" s="1"/>
  <c r="Z87" i="31"/>
  <c r="Z66" i="31" s="1"/>
  <c r="Z76" i="31" s="1"/>
  <c r="Z77" i="31" s="1"/>
  <c r="Z80" i="31" s="1"/>
  <c r="Z81" i="31" s="1"/>
  <c r="AC62" i="31"/>
  <c r="AD61" i="31" s="1"/>
  <c r="AB63" i="31"/>
  <c r="AB64" i="31" s="1"/>
  <c r="AE62" i="33" l="1"/>
  <c r="AF61" i="33" s="1"/>
  <c r="AD63" i="33"/>
  <c r="AD64" i="33" s="1"/>
  <c r="AD77" i="33" s="1"/>
  <c r="AD80" i="33" s="1"/>
  <c r="AD81" i="33" s="1"/>
  <c r="D64" i="20"/>
  <c r="AE12" i="20"/>
  <c r="AA87" i="31"/>
  <c r="AA66" i="31" s="1"/>
  <c r="AA76" i="31" s="1"/>
  <c r="AA77" i="31" s="1"/>
  <c r="AA80" i="31" s="1"/>
  <c r="AA81" i="31" s="1"/>
  <c r="C4" i="31" s="1"/>
  <c r="G29" i="29" s="1"/>
  <c r="AA30" i="10"/>
  <c r="AA14" i="10" s="1"/>
  <c r="AA24" i="10" s="1"/>
  <c r="AC63" i="31"/>
  <c r="AC64" i="31" s="1"/>
  <c r="AD62" i="31"/>
  <c r="AE61" i="31" s="1"/>
  <c r="C5" i="33" l="1"/>
  <c r="H30" i="29" s="1"/>
  <c r="AF62" i="33"/>
  <c r="AG61" i="33" s="1"/>
  <c r="AE63" i="33"/>
  <c r="AE64" i="33" s="1"/>
  <c r="AE77" i="33" s="1"/>
  <c r="AE80" i="33" s="1"/>
  <c r="AE81" i="33" s="1"/>
  <c r="D65" i="20"/>
  <c r="AF12" i="20"/>
  <c r="AB30" i="10"/>
  <c r="AB14" i="10" s="1"/>
  <c r="AB24" i="10" s="1"/>
  <c r="AB87" i="31"/>
  <c r="AB66" i="31" s="1"/>
  <c r="AB76" i="31" s="1"/>
  <c r="AB77" i="31" s="1"/>
  <c r="AB80" i="31" s="1"/>
  <c r="AB81" i="31" s="1"/>
  <c r="AE62" i="31"/>
  <c r="AF61" i="31" s="1"/>
  <c r="AD63" i="31"/>
  <c r="AD64" i="31" s="1"/>
  <c r="AG62" i="33" l="1"/>
  <c r="AH61" i="33" s="1"/>
  <c r="AF63" i="33"/>
  <c r="AF64" i="33" s="1"/>
  <c r="AF77" i="33" s="1"/>
  <c r="AF80" i="33" s="1"/>
  <c r="AF81" i="33" s="1"/>
  <c r="D66" i="20"/>
  <c r="AG12" i="20"/>
  <c r="AC87" i="31"/>
  <c r="AC66" i="31" s="1"/>
  <c r="AC76" i="31" s="1"/>
  <c r="AC77" i="31" s="1"/>
  <c r="AC80" i="31" s="1"/>
  <c r="AC81" i="31" s="1"/>
  <c r="AC30" i="10"/>
  <c r="AC14" i="10" s="1"/>
  <c r="AC24" i="10" s="1"/>
  <c r="AF62" i="31"/>
  <c r="AG61" i="31" s="1"/>
  <c r="AE63" i="31"/>
  <c r="AE64" i="31" s="1"/>
  <c r="AH62" i="33" l="1"/>
  <c r="AI61" i="33" s="1"/>
  <c r="AG63" i="33"/>
  <c r="AG64" i="33" s="1"/>
  <c r="AG77" i="33" s="1"/>
  <c r="AG80" i="33" s="1"/>
  <c r="AG81" i="33" s="1"/>
  <c r="D67" i="20"/>
  <c r="AH12" i="20"/>
  <c r="AD30" i="10"/>
  <c r="AD14" i="10" s="1"/>
  <c r="AD24" i="10" s="1"/>
  <c r="AD87" i="31"/>
  <c r="AD66" i="31" s="1"/>
  <c r="AD76" i="31" s="1"/>
  <c r="AD77" i="31" s="1"/>
  <c r="AD80" i="31" s="1"/>
  <c r="AD81" i="31" s="1"/>
  <c r="AG62" i="31"/>
  <c r="AH61" i="31" s="1"/>
  <c r="AF63" i="31"/>
  <c r="AF64" i="31" s="1"/>
  <c r="AI62" i="33" l="1"/>
  <c r="AJ61" i="33" s="1"/>
  <c r="AH63" i="33"/>
  <c r="AH64" i="33" s="1"/>
  <c r="AH77" i="33" s="1"/>
  <c r="AH80" i="33" s="1"/>
  <c r="AH81" i="33" s="1"/>
  <c r="D68" i="20"/>
  <c r="AI12" i="20"/>
  <c r="AE87" i="31"/>
  <c r="AE66" i="31" s="1"/>
  <c r="AE76" i="31" s="1"/>
  <c r="AE77" i="31" s="1"/>
  <c r="AE80" i="31" s="1"/>
  <c r="AE81" i="31" s="1"/>
  <c r="AE30" i="10"/>
  <c r="AE14" i="10" s="1"/>
  <c r="AE24" i="10" s="1"/>
  <c r="AH62" i="31"/>
  <c r="AI61" i="31" s="1"/>
  <c r="AG63" i="31"/>
  <c r="AG64" i="31" s="1"/>
  <c r="AJ62" i="33" l="1"/>
  <c r="AK61" i="33" s="1"/>
  <c r="AI63" i="33"/>
  <c r="AI64" i="33" s="1"/>
  <c r="AI77" i="33" s="1"/>
  <c r="AI80" i="33" s="1"/>
  <c r="AI81" i="33" s="1"/>
  <c r="D69" i="20"/>
  <c r="AJ12" i="20"/>
  <c r="AF30" i="10"/>
  <c r="AF14" i="10" s="1"/>
  <c r="AF24" i="10" s="1"/>
  <c r="AF87" i="31"/>
  <c r="AF66" i="31" s="1"/>
  <c r="AF76" i="31" s="1"/>
  <c r="AF77" i="31" s="1"/>
  <c r="AF80" i="31" s="1"/>
  <c r="AF81" i="31" s="1"/>
  <c r="AI62" i="31"/>
  <c r="AJ61" i="31" s="1"/>
  <c r="AH63" i="31"/>
  <c r="AH64" i="31" s="1"/>
  <c r="AK62" i="33" l="1"/>
  <c r="AL61" i="33" s="1"/>
  <c r="AJ63" i="33"/>
  <c r="AJ64" i="33" s="1"/>
  <c r="AJ77" i="33" s="1"/>
  <c r="AJ80" i="33" s="1"/>
  <c r="AJ81" i="33" s="1"/>
  <c r="D70" i="20"/>
  <c r="AK12" i="20"/>
  <c r="AG87" i="31"/>
  <c r="AG66" i="31" s="1"/>
  <c r="AG76" i="31" s="1"/>
  <c r="AG77" i="31" s="1"/>
  <c r="AG80" i="31" s="1"/>
  <c r="AG81" i="31" s="1"/>
  <c r="AG30" i="10"/>
  <c r="AG14" i="10" s="1"/>
  <c r="AG24" i="10" s="1"/>
  <c r="AJ62" i="31"/>
  <c r="AK61" i="31" s="1"/>
  <c r="AI63" i="31"/>
  <c r="AI64" i="31" s="1"/>
  <c r="AL62" i="33" l="1"/>
  <c r="AM61" i="33" s="1"/>
  <c r="AK63" i="33"/>
  <c r="AK64" i="33" s="1"/>
  <c r="AK77" i="33" s="1"/>
  <c r="AK80" i="33" s="1"/>
  <c r="AK81" i="33" s="1"/>
  <c r="D71" i="20"/>
  <c r="AL12" i="20"/>
  <c r="AH30" i="10"/>
  <c r="AH14" i="10" s="1"/>
  <c r="AH24" i="10" s="1"/>
  <c r="AH87" i="31"/>
  <c r="AH66" i="31" s="1"/>
  <c r="AH76" i="31" s="1"/>
  <c r="AH77" i="31" s="1"/>
  <c r="AH80" i="31" s="1"/>
  <c r="AH81" i="31" s="1"/>
  <c r="AK62" i="31"/>
  <c r="AL61" i="31" s="1"/>
  <c r="AJ63" i="31"/>
  <c r="AJ64" i="31" s="1"/>
  <c r="AM62" i="33" l="1"/>
  <c r="AN61" i="33" s="1"/>
  <c r="AL63" i="33"/>
  <c r="AL64" i="33" s="1"/>
  <c r="AL77" i="33" s="1"/>
  <c r="AL80" i="33" s="1"/>
  <c r="AL81" i="33" s="1"/>
  <c r="D72" i="20"/>
  <c r="AM12" i="20"/>
  <c r="AI87" i="31"/>
  <c r="AI66" i="31" s="1"/>
  <c r="AI76" i="31" s="1"/>
  <c r="AI77" i="31" s="1"/>
  <c r="AI80" i="31" s="1"/>
  <c r="AI81" i="31" s="1"/>
  <c r="C5" i="31" s="1"/>
  <c r="H29" i="29" s="1"/>
  <c r="AI30" i="10"/>
  <c r="AI14" i="10" s="1"/>
  <c r="AI24" i="10" s="1"/>
  <c r="AK63" i="31"/>
  <c r="AK64" i="31" s="1"/>
  <c r="AL62" i="31"/>
  <c r="AM61" i="31" s="1"/>
  <c r="C6" i="33" l="1"/>
  <c r="I30" i="29" s="1"/>
  <c r="AN62" i="33"/>
  <c r="AO61" i="33" s="1"/>
  <c r="AM63" i="33"/>
  <c r="AM64" i="33" s="1"/>
  <c r="AM77" i="33" s="1"/>
  <c r="AM80" i="33" s="1"/>
  <c r="AM81" i="33" s="1"/>
  <c r="D73" i="20"/>
  <c r="AN12" i="20"/>
  <c r="AJ30" i="10"/>
  <c r="AJ14" i="10" s="1"/>
  <c r="AJ24" i="10" s="1"/>
  <c r="AJ87" i="31"/>
  <c r="AJ66" i="31" s="1"/>
  <c r="AJ76" i="31" s="1"/>
  <c r="AJ77" i="31" s="1"/>
  <c r="AJ80" i="31" s="1"/>
  <c r="AJ81" i="31" s="1"/>
  <c r="AM62" i="31"/>
  <c r="AN61" i="31" s="1"/>
  <c r="AL63" i="31"/>
  <c r="AL64" i="31" s="1"/>
  <c r="AO62" i="33" l="1"/>
  <c r="AP61" i="33" s="1"/>
  <c r="AN63" i="33"/>
  <c r="AN64" i="33" s="1"/>
  <c r="AN77" i="33" s="1"/>
  <c r="AN80" i="33" s="1"/>
  <c r="AN81" i="33" s="1"/>
  <c r="D75" i="20"/>
  <c r="AO12" i="20"/>
  <c r="AK87" i="31"/>
  <c r="AK66" i="31" s="1"/>
  <c r="AK76" i="31" s="1"/>
  <c r="AK77" i="31" s="1"/>
  <c r="AK80" i="31" s="1"/>
  <c r="AK81" i="31" s="1"/>
  <c r="AK30" i="10"/>
  <c r="AK14" i="10" s="1"/>
  <c r="AK24" i="10" s="1"/>
  <c r="AN62" i="31"/>
  <c r="AO61" i="31" s="1"/>
  <c r="AM63" i="31"/>
  <c r="AM64" i="31" s="1"/>
  <c r="AM77" i="31" s="1"/>
  <c r="AM80" i="31" s="1"/>
  <c r="AP62" i="33" l="1"/>
  <c r="AQ61" i="33" s="1"/>
  <c r="AO63" i="33"/>
  <c r="AO64" i="33" s="1"/>
  <c r="AO77" i="33" s="1"/>
  <c r="AO80" i="33" s="1"/>
  <c r="AO81" i="33" s="1"/>
  <c r="AL30" i="10"/>
  <c r="AL14" i="10" s="1"/>
  <c r="AL24" i="10" s="1"/>
  <c r="AL87" i="31"/>
  <c r="AL66" i="31" s="1"/>
  <c r="AL76" i="31" s="1"/>
  <c r="AL77" i="31" s="1"/>
  <c r="AL80" i="31" s="1"/>
  <c r="AL81" i="31" s="1"/>
  <c r="AM81" i="31" s="1"/>
  <c r="AO62" i="31"/>
  <c r="AP61" i="31" s="1"/>
  <c r="AN63" i="31"/>
  <c r="AN64" i="31" s="1"/>
  <c r="AN77" i="31" s="1"/>
  <c r="AN80" i="31" s="1"/>
  <c r="AQ62" i="33" l="1"/>
  <c r="AR61" i="33" s="1"/>
  <c r="AP63" i="33"/>
  <c r="AP64" i="33" s="1"/>
  <c r="AP77" i="33" s="1"/>
  <c r="AP80" i="33" s="1"/>
  <c r="AP81" i="33" s="1"/>
  <c r="AN81" i="31"/>
  <c r="AP62" i="31"/>
  <c r="AQ61" i="31" s="1"/>
  <c r="AO63" i="31"/>
  <c r="AO64" i="31" s="1"/>
  <c r="AO77" i="31" s="1"/>
  <c r="AO80" i="31" s="1"/>
  <c r="AR62" i="33" l="1"/>
  <c r="AS61" i="33" s="1"/>
  <c r="AQ63" i="33"/>
  <c r="AQ64" i="33" s="1"/>
  <c r="AQ77" i="33" s="1"/>
  <c r="AQ80" i="33" s="1"/>
  <c r="AQ81" i="33" s="1"/>
  <c r="AO81" i="31"/>
  <c r="AQ62" i="31"/>
  <c r="AR61" i="31" s="1"/>
  <c r="AP63" i="31"/>
  <c r="AP64" i="31" s="1"/>
  <c r="AP77" i="31" s="1"/>
  <c r="AP80" i="31" s="1"/>
  <c r="AS62" i="33" l="1"/>
  <c r="AT61" i="33" s="1"/>
  <c r="AR63" i="33"/>
  <c r="AR64" i="33" s="1"/>
  <c r="AR77" i="33" s="1"/>
  <c r="AR80" i="33" s="1"/>
  <c r="AR81" i="33" s="1"/>
  <c r="AP81" i="31"/>
  <c r="AR62" i="31"/>
  <c r="AS61" i="31" s="1"/>
  <c r="AQ63" i="31"/>
  <c r="AQ64" i="31" s="1"/>
  <c r="AQ77" i="31" s="1"/>
  <c r="AQ80" i="31" s="1"/>
  <c r="AT62" i="33" l="1"/>
  <c r="AU61" i="33" s="1"/>
  <c r="AS63" i="33"/>
  <c r="AS64" i="33" s="1"/>
  <c r="AS77" i="33" s="1"/>
  <c r="AS80" i="33" s="1"/>
  <c r="AS81" i="33" s="1"/>
  <c r="AQ81" i="31"/>
  <c r="C6" i="31"/>
  <c r="I29" i="29" s="1"/>
  <c r="AS62" i="31"/>
  <c r="AT61" i="31" s="1"/>
  <c r="AR63" i="31"/>
  <c r="AR64" i="31" s="1"/>
  <c r="AR77" i="31" s="1"/>
  <c r="AR80" i="31" s="1"/>
  <c r="AU62" i="33" l="1"/>
  <c r="AV61" i="33" s="1"/>
  <c r="AT63" i="33"/>
  <c r="AT64" i="33" s="1"/>
  <c r="AT77" i="33" s="1"/>
  <c r="AT80" i="33" s="1"/>
  <c r="AT81" i="33" s="1"/>
  <c r="AR81" i="31"/>
  <c r="AS63" i="31"/>
  <c r="AS64" i="31" s="1"/>
  <c r="AS77" i="31" s="1"/>
  <c r="AS80" i="31" s="1"/>
  <c r="AT62" i="31"/>
  <c r="AU61" i="31" s="1"/>
  <c r="AV62" i="33" l="1"/>
  <c r="AW61" i="33" s="1"/>
  <c r="AU63" i="33"/>
  <c r="AU64" i="33" s="1"/>
  <c r="AU77" i="33" s="1"/>
  <c r="AU80" i="33" s="1"/>
  <c r="AU81" i="33" s="1"/>
  <c r="AS81" i="31"/>
  <c r="AU62" i="31"/>
  <c r="AV61" i="31" s="1"/>
  <c r="AT63" i="31"/>
  <c r="AT64" i="31" s="1"/>
  <c r="AT77" i="31" s="1"/>
  <c r="AT80" i="31" s="1"/>
  <c r="AT81" i="31" l="1"/>
  <c r="AW62" i="33"/>
  <c r="AX61" i="33" s="1"/>
  <c r="AV63" i="33"/>
  <c r="AV64" i="33" s="1"/>
  <c r="AV77" i="33" s="1"/>
  <c r="AV80" i="33" s="1"/>
  <c r="AV81" i="33" s="1"/>
  <c r="AV62" i="31"/>
  <c r="AW61" i="31" s="1"/>
  <c r="AU63" i="31"/>
  <c r="AU64" i="31" s="1"/>
  <c r="AU77" i="31" s="1"/>
  <c r="AU80" i="31" s="1"/>
  <c r="AU81" i="31" s="1"/>
  <c r="AX62" i="33" l="1"/>
  <c r="AY61" i="33" s="1"/>
  <c r="AW63" i="33"/>
  <c r="AW64" i="33" s="1"/>
  <c r="AW77" i="33" s="1"/>
  <c r="AW80" i="33" s="1"/>
  <c r="AW81" i="33" s="1"/>
  <c r="AW62" i="31"/>
  <c r="AX61" i="31" s="1"/>
  <c r="AV63" i="31"/>
  <c r="AV64" i="31" s="1"/>
  <c r="AV77" i="31" s="1"/>
  <c r="AV80" i="31" s="1"/>
  <c r="AV81" i="31" s="1"/>
  <c r="AY62" i="33" l="1"/>
  <c r="AZ61" i="33" s="1"/>
  <c r="AX63" i="33"/>
  <c r="AX64" i="33" s="1"/>
  <c r="AX77" i="33" s="1"/>
  <c r="AX80" i="33" s="1"/>
  <c r="AX81" i="33" s="1"/>
  <c r="AX62" i="31"/>
  <c r="AY61" i="31" s="1"/>
  <c r="AW63" i="31"/>
  <c r="AW64" i="31" s="1"/>
  <c r="AW77" i="31" s="1"/>
  <c r="AW80" i="31" s="1"/>
  <c r="AW81" i="31" s="1"/>
  <c r="AZ62" i="33" l="1"/>
  <c r="BA61" i="33" s="1"/>
  <c r="AY63" i="33"/>
  <c r="AY64" i="33" s="1"/>
  <c r="AY77" i="33" s="1"/>
  <c r="AY80" i="33" s="1"/>
  <c r="AY81" i="33" s="1"/>
  <c r="AY62" i="31"/>
  <c r="AZ61" i="31" s="1"/>
  <c r="AX63" i="31"/>
  <c r="AX64" i="31" s="1"/>
  <c r="AX77" i="31" s="1"/>
  <c r="AX80" i="31" s="1"/>
  <c r="AX81" i="31" s="1"/>
  <c r="C7" i="33" l="1"/>
  <c r="J30" i="29" s="1"/>
  <c r="BA62" i="33"/>
  <c r="BB61" i="33" s="1"/>
  <c r="AZ63" i="33"/>
  <c r="AZ64" i="33" s="1"/>
  <c r="AZ77" i="33" s="1"/>
  <c r="AZ80" i="33" s="1"/>
  <c r="AZ81" i="33" s="1"/>
  <c r="AZ62" i="31"/>
  <c r="BA61" i="31" s="1"/>
  <c r="AY63" i="31"/>
  <c r="AY64" i="31" s="1"/>
  <c r="AY77" i="31" s="1"/>
  <c r="AY80" i="31" s="1"/>
  <c r="AY81" i="31" s="1"/>
  <c r="BB62" i="33" l="1"/>
  <c r="BC61" i="33" s="1"/>
  <c r="BA63" i="33"/>
  <c r="BA64" i="33" s="1"/>
  <c r="BA77" i="33" s="1"/>
  <c r="BA80" i="33" s="1"/>
  <c r="BA81" i="33" s="1"/>
  <c r="BA62" i="31"/>
  <c r="BB61" i="31" s="1"/>
  <c r="AZ63" i="31"/>
  <c r="AZ64" i="31" s="1"/>
  <c r="AZ77" i="31" s="1"/>
  <c r="AZ80" i="31" s="1"/>
  <c r="AZ81" i="31" s="1"/>
  <c r="BC62" i="33" l="1"/>
  <c r="BD61" i="33" s="1"/>
  <c r="BB63" i="33"/>
  <c r="BB64" i="33" s="1"/>
  <c r="BB77" i="33" s="1"/>
  <c r="BB80" i="33" s="1"/>
  <c r="BB81" i="33" s="1"/>
  <c r="BB62" i="31"/>
  <c r="BC61" i="31" s="1"/>
  <c r="BA63" i="31"/>
  <c r="BA64" i="31" s="1"/>
  <c r="BA77" i="31" s="1"/>
  <c r="BA80" i="31" s="1"/>
  <c r="BA81" i="31" s="1"/>
  <c r="BD62" i="33" l="1"/>
  <c r="BD63" i="33" s="1"/>
  <c r="BD64" i="33" s="1"/>
  <c r="BD77" i="33" s="1"/>
  <c r="BD80" i="33" s="1"/>
  <c r="BC63" i="33"/>
  <c r="BC64" i="33" s="1"/>
  <c r="BC77" i="33" s="1"/>
  <c r="BC80" i="33" s="1"/>
  <c r="BC81" i="33" s="1"/>
  <c r="BC62" i="31"/>
  <c r="BD61" i="31" s="1"/>
  <c r="BB63" i="31"/>
  <c r="BB64" i="31" s="1"/>
  <c r="BB77" i="31" s="1"/>
  <c r="BB80" i="31" s="1"/>
  <c r="BB81" i="31" s="1"/>
  <c r="BD81" i="33" l="1"/>
  <c r="BD62" i="31"/>
  <c r="BD63" i="31" s="1"/>
  <c r="BD64" i="31" s="1"/>
  <c r="BD77" i="31" s="1"/>
  <c r="BD80" i="31" s="1"/>
  <c r="BC63" i="31"/>
  <c r="BC64" i="31" s="1"/>
  <c r="BC77" i="31" s="1"/>
  <c r="BC80" i="31" s="1"/>
  <c r="BC81" i="31" s="1"/>
  <c r="BD81" i="31" l="1"/>
  <c r="C7" i="31" s="1"/>
  <c r="J29" i="29" s="1"/>
</calcChain>
</file>

<file path=xl/sharedStrings.xml><?xml version="1.0" encoding="utf-8"?>
<sst xmlns="http://schemas.openxmlformats.org/spreadsheetml/2006/main" count="835" uniqueCount="363">
  <si>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</si>
  <si>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</si>
  <si>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</si>
  <si>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</si>
  <si>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</si>
  <si>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</si>
  <si>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</si>
  <si>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</si>
  <si>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</si>
  <si>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</si>
  <si>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</si>
  <si>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</si>
  <si>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</si>
  <si>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</si>
  <si>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</si>
  <si>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</si>
  <si>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</si>
  <si>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</si>
  <si>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</si>
  <si>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</si>
  <si>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</si>
  <si>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</si>
  <si>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</si>
  <si>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</si>
  <si>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</si>
  <si>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</si>
  <si>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</si>
  <si>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</si>
  <si>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</si>
  <si>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</si>
  <si>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</si>
  <si>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</si>
  <si>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</si>
  <si>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</si>
  <si>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</si>
  <si>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</si>
  <si>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</si>
  <si>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</si>
  <si>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</si>
  <si>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</si>
  <si>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</si>
  <si>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</si>
  <si>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</si>
  <si>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</si>
  <si>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</si>
  <si>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</si>
  <si>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</si>
  <si>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</si>
  <si>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</si>
  <si>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</si>
  <si>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</si>
  <si>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</si>
  <si>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</si>
  <si>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</si>
  <si>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</si>
  <si>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</si>
  <si>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</si>
  <si>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</si>
  <si>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</si>
  <si>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</si>
  <si>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</si>
  <si>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</si>
  <si>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</si>
  <si>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</si>
  <si>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</si>
  <si>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</si>
  <si>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</si>
  <si>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</si>
  <si>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</si>
  <si>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</si>
  <si>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</si>
  <si>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</si>
  <si>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</si>
  <si>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</si>
  <si>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</si>
  <si>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</si>
  <si>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</si>
  <si>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</si>
  <si>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</si>
  <si>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</si>
  <si>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</si>
  <si>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</si>
  <si>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</si>
  <si>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</si>
  <si>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</si>
  <si>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</si>
  <si>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</si>
  <si>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</si>
  <si>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</si>
  <si>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</si>
  <si>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</si>
  <si>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</si>
  <si>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</si>
  <si>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</si>
  <si>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</si>
  <si>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</si>
  <si>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</si>
  <si>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</si>
  <si>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</si>
  <si>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</si>
  <si>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</si>
  <si>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</si>
  <si>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</si>
  <si>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</si>
  <si>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</si>
  <si>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</si>
  <si>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</si>
  <si>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</si>
  <si>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</si>
  <si>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</si>
  <si>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</si>
  <si>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</si>
  <si>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</si>
  <si>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</si>
  <si>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</si>
  <si>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</si>
  <si>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</si>
  <si>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</si>
  <si>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</si>
  <si>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</si>
  <si>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</si>
  <si>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</si>
  <si>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</si>
  <si>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</si>
  <si>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</si>
  <si>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</si>
  <si>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</si>
  <si>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</si>
  <si>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</si>
  <si>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</si>
  <si>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</si>
  <si>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</si>
  <si>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</si>
  <si>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</si>
  <si>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</si>
  <si>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</si>
  <si>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</si>
  <si>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</si>
  <si>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</si>
  <si>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</si>
  <si>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</si>
  <si>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</si>
  <si>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</si>
  <si>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</si>
  <si>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</si>
  <si>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</si>
  <si>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</si>
  <si>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</si>
  <si>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</si>
  <si>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</si>
  <si>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</si>
  <si>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</si>
  <si>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</si>
  <si>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</si>
  <si>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</si>
  <si>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</si>
  <si>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</si>
  <si>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</si>
  <si>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</si>
  <si>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</si>
  <si>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</si>
  <si>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</si>
  <si>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</si>
  <si>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</si>
  <si>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</si>
  <si>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</si>
  <si>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</si>
  <si>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</si>
  <si>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</si>
  <si>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</si>
  <si>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</si>
  <si>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</si>
  <si>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</si>
  <si>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</si>
  <si>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</si>
  <si>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</si>
  <si>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</si>
  <si>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</si>
  <si>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</si>
  <si>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</si>
  <si>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</si>
  <si>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</si>
  <si>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</si>
  <si>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</si>
  <si>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</si>
  <si>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</si>
  <si>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</si>
  <si>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</si>
  <si>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</si>
  <si>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</si>
  <si>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</si>
  <si>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</si>
  <si>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</si>
  <si>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</si>
  <si>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</si>
  <si>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</si>
  <si>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</si>
  <si>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</si>
  <si>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</si>
  <si>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</si>
  <si>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</si>
  <si>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</si>
  <si>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</si>
  <si>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</si>
  <si>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</si>
  <si>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</si>
  <si>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</si>
  <si>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</si>
  <si>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</si>
  <si>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</si>
  <si>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</si>
  <si>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</si>
  <si>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</si>
  <si>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</si>
  <si>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</si>
  <si>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</si>
  <si>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</si>
  <si>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</si>
  <si>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</si>
  <si>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</si>
  <si>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</si>
  <si>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</si>
  <si>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</si>
  <si>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</si>
  <si>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</si>
  <si>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</si>
  <si>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</si>
  <si>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</si>
  <si>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</si>
  <si>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</si>
  <si>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</si>
  <si>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</si>
  <si>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</si>
  <si>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</si>
  <si>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</si>
  <si>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</si>
  <si>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</si>
  <si>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</si>
  <si>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</si>
  <si>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</si>
  <si>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</si>
  <si>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</si>
  <si>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</si>
  <si>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</si>
  <si>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</si>
  <si>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</si>
  <si>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</si>
  <si>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</si>
  <si>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</si>
  <si>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</si>
  <si>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</si>
  <si>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</si>
  <si>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</si>
  <si>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</si>
  <si>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</si>
  <si>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</si>
  <si>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</si>
  <si>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</si>
  <si>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</si>
  <si>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</si>
  <si>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</si>
  <si>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</si>
  <si>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</si>
  <si>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</si>
  <si>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</si>
  <si>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</si>
  <si>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</si>
  <si>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</si>
  <si>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</si>
  <si>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</si>
  <si>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</si>
  <si>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</si>
  <si>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</si>
  <si>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</si>
  <si>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</si>
  <si>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</si>
  <si>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</si>
  <si>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</si>
  <si>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</si>
  <si>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</si>
  <si>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</si>
  <si>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</si>
  <si>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</si>
  <si>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</si>
  <si>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</si>
  <si>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</si>
  <si>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</si>
  <si>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</si>
  <si>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</si>
  <si>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</si>
  <si>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</si>
  <si>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</si>
  <si>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</si>
  <si>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</si>
  <si>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</si>
  <si>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</si>
  <si>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</si>
  <si>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</si>
  <si>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</si>
  <si>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</si>
  <si>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</si>
  <si>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</si>
  <si>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r>
      <t xml:space="preserve">Workings / assumptions used for costing </t>
    </r>
    <r>
      <rPr>
        <b/>
        <sz val="14"/>
        <color rgb="FF0070C0"/>
        <rFont val="Calibri"/>
        <family val="2"/>
        <scheme val="minor"/>
      </rPr>
      <t>Baseline</t>
    </r>
  </si>
  <si>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</si>
  <si>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</si>
  <si>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</si>
  <si>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</si>
  <si>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</si>
  <si>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</si>
  <si>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</si>
  <si>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</si>
  <si>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</si>
  <si>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</si>
  <si>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</si>
  <si>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</si>
  <si>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</si>
  <si>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</si>
  <si>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</si>
  <si>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</si>
  <si>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</si>
  <si>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</si>
  <si>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</si>
  <si>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</si>
  <si>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</si>
  <si>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</si>
  <si>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</si>
  <si>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</si>
  <si>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</si>
  <si>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</si>
  <si>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</si>
  <si>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</si>
  <si>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</si>
  <si>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</si>
  <si>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</si>
  <si>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</si>
  <si>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</si>
  <si>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</si>
  <si>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</si>
  <si>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Does not represent the least cost option</t>
  </si>
  <si>
    <t>Install 25km of 132kV overhead circuit into Brecon, Mid Wales.  Install new 132/66kV Grid transformer.</t>
  </si>
  <si>
    <t>Install 56km of 66kV circuit into Builth Wells</t>
  </si>
  <si>
    <t>Circuit split 50% overhead and 50% underground for estimating purposes.  Majority of circuit through National Park area.</t>
  </si>
  <si>
    <t>No assets removed as a result of this proposal.</t>
  </si>
  <si>
    <t>Grid Tx positioned at Brecon.</t>
  </si>
  <si>
    <t>Additional land is assumed to be available at Brecon because existing substation site is within WPD boundary of depot/office location.</t>
  </si>
  <si>
    <t>Estimated circuit route for 132kV between Rassau and Brecon 25km.</t>
  </si>
  <si>
    <t>Circuit split 50% overhead and 50% underground for estimating purposes.  Majority of circuit through National Parks area.</t>
  </si>
  <si>
    <t>Because of circuit length assumed investment required start earlier to meet completion date.</t>
  </si>
  <si>
    <t>Baseline</t>
  </si>
  <si>
    <t>CBA Option - Baseline Scenario</t>
  </si>
  <si>
    <t xml:space="preserve">CBA Option 1 </t>
  </si>
  <si>
    <t>Estimated circuit route for 66kV between Abergavenny and Builth Wells 56km.</t>
  </si>
  <si>
    <t>Envisaged that additional switching site needed along route for operational flexibility.</t>
  </si>
  <si>
    <t>Assumed that extension of busbars at Abergavenny and Builth Wells can be accommodated within exiting compounds.</t>
  </si>
  <si>
    <t>The baseline option is still the optimum solution even with a 10% increment in costs</t>
  </si>
  <si>
    <t xml:space="preserve">Same as option 1, but with a consideration of the costs for the baseline solution increasing by around 10%. This is reflected by increasing the avoided DNO costs (baseline costs)  by 10% (both the capital costs and I&amp;M costs) </t>
  </si>
  <si>
    <r>
      <t xml:space="preserve">Workings / assumptions used for costing </t>
    </r>
    <r>
      <rPr>
        <b/>
        <sz val="14"/>
        <color rgb="FF0070C0"/>
        <rFont val="Calibri"/>
        <family val="2"/>
        <scheme val="minor"/>
      </rPr>
      <t>option 1(i)</t>
    </r>
  </si>
  <si>
    <t>1(i)</t>
  </si>
  <si>
    <t>Option 1(I)</t>
  </si>
  <si>
    <t>This is the most cost effective way of creating additional capacity and addressing the voltage regulation issues in the Mid Wales network</t>
  </si>
  <si>
    <t xml:space="preserve">CBA Option 1(i) </t>
  </si>
  <si>
    <t>To address voltage regulation and capacity issues within the 66kV Mid Wales network.</t>
  </si>
  <si>
    <t>Sensitivity Analysis of the adopted Baseline option (New 132/66kV Grid Transformer in Brecon) in the event that its implementation costs (and related I&amp;M costs) increased by around 10%</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</si>
</sst>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 numFmtId="174" formatCode="#,##0_ ;\(#,##0\);\-\ "/>
    <numFmt numFmtId="175" formatCode="#,##0.00;[Red]\-#,##0.00;\-"/>
    <numFmt numFmtId="176" formatCode="#,##0.0;[Red]\-#,##0.0;\-"/>
  </numFmts>
  <fonts count="54">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
      <sz val="10"/>
      <name val="Verdana"/>
      <family val="2"/>
    </font>
    <font>
      <b/>
      <sz val="10"/>
      <name val="Verdana"/>
      <family val="2"/>
    </font>
    <font>
      <u/>
      <sz val="8.5"/>
      <color theme="10"/>
      <name val="Arial"/>
      <family val="2"/>
    </font>
    <font>
      <sz val="11"/>
      <name val="CG Omega"/>
    </font>
    <font>
      <sz val="11"/>
      <name val="CG Omega"/>
      <family val="2"/>
    </font>
    <font>
      <sz val="11"/>
      <color indexed="8"/>
      <name val="Calibri"/>
      <family val="2"/>
    </font>
    <font>
      <sz val="11"/>
      <color indexed="9"/>
      <name val="Calibri"/>
      <family val="2"/>
    </font>
    <font>
      <sz val="10"/>
      <color indexed="8"/>
      <name val="Verdana"/>
      <family val="2"/>
    </font>
    <font>
      <b/>
      <sz val="11"/>
      <color indexed="8"/>
      <name val="Calibri"/>
      <family val="2"/>
    </font>
    <font>
      <u/>
      <sz val="10"/>
      <color theme="10"/>
      <name val="Verdana"/>
      <family val="2"/>
    </font>
    <font>
      <u/>
      <sz val="10"/>
      <color indexed="12"/>
      <name val="Arial"/>
      <family val="2"/>
    </font>
    <font>
      <u/>
      <sz val="10"/>
      <color indexed="12"/>
      <name val="Verdana"/>
      <family val="2"/>
    </font>
    <font>
      <u/>
      <sz val="7.7"/>
      <color indexed="12"/>
      <name val="CG Omega"/>
    </font>
    <font>
      <u/>
      <sz val="8.5"/>
      <color theme="10"/>
      <name val="Verdana"/>
      <family val="2"/>
    </font>
    <font>
      <sz val="10"/>
      <color theme="1"/>
      <name val="Verdana"/>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b/>
      <sz val="18"/>
      <color indexed="62"/>
      <name val="Cambria"/>
      <family val="2"/>
    </font>
    <font>
      <b/>
      <u/>
      <sz val="10"/>
      <name val="Verdana"/>
      <family val="2"/>
    </font>
  </fonts>
  <fills count="47">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30"/>
        <bgColor indexed="64"/>
      </patternFill>
    </fill>
    <fill>
      <patternFill patternType="solid">
        <fgColor indexed="26"/>
        <bgColor indexed="64"/>
      </patternFill>
    </fill>
    <fill>
      <patternFill patternType="solid">
        <fgColor rgb="FFD1FFD1"/>
        <bgColor indexed="64"/>
      </patternFill>
    </fill>
    <fill>
      <patternFill patternType="solid">
        <fgColor indexed="42"/>
        <bgColor indexed="64"/>
      </patternFill>
    </fill>
    <fill>
      <patternFill patternType="solid">
        <fgColor indexed="27"/>
        <bgColor indexed="64"/>
      </patternFill>
    </fill>
    <fill>
      <patternFill patternType="solid">
        <fgColor indexed="43"/>
      </patternFill>
    </fill>
    <fill>
      <patternFill patternType="solid">
        <fgColor indexed="40"/>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44"/>
      </patternFill>
    </fill>
    <fill>
      <patternFill patternType="solid">
        <fgColor indexed="9"/>
      </patternFill>
    </fill>
    <fill>
      <patternFill patternType="solid">
        <fgColor indexed="26"/>
      </patternFill>
    </fill>
    <fill>
      <patternFill patternType="solid">
        <fgColor indexed="15"/>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hair">
        <color indexed="29"/>
      </left>
      <right style="hair">
        <color indexed="29"/>
      </right>
      <top style="hair">
        <color indexed="29"/>
      </top>
      <bottom style="hair">
        <color indexed="29"/>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s>
  <cellStyleXfs count="213">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xf numFmtId="0" fontId="2" fillId="0" borderId="0"/>
    <xf numFmtId="0" fontId="2" fillId="0" borderId="0">
      <alignment horizontal="left" vertical="center" indent="1"/>
    </xf>
    <xf numFmtId="0" fontId="32" fillId="0" borderId="0" applyNumberFormat="0" applyFill="0" applyBorder="0" applyAlignment="0" applyProtection="0">
      <alignment vertical="top"/>
      <protection locked="0"/>
    </xf>
    <xf numFmtId="0" fontId="2" fillId="0" borderId="0"/>
    <xf numFmtId="0" fontId="2" fillId="0" borderId="0"/>
    <xf numFmtId="0" fontId="2" fillId="0" borderId="0"/>
    <xf numFmtId="0" fontId="33" fillId="0" borderId="0"/>
    <xf numFmtId="0" fontId="34" fillId="0" borderId="0"/>
    <xf numFmtId="0" fontId="2" fillId="0" borderId="0"/>
    <xf numFmtId="0" fontId="2" fillId="0" borderId="0"/>
    <xf numFmtId="0" fontId="35" fillId="10" borderId="0" applyNumberFormat="0" applyBorder="0" applyAlignment="0" applyProtection="0"/>
    <xf numFmtId="0" fontId="35" fillId="11" borderId="0" applyNumberFormat="0" applyBorder="0" applyAlignment="0" applyProtection="0"/>
    <xf numFmtId="0" fontId="36" fillId="12"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36"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6" fillId="18"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36" fillId="18" borderId="0" applyNumberFormat="0" applyBorder="0" applyAlignment="0" applyProtection="0"/>
    <xf numFmtId="0" fontId="35" fillId="10" borderId="0" applyNumberFormat="0" applyBorder="0" applyAlignment="0" applyProtection="0"/>
    <xf numFmtId="0" fontId="35" fillId="11" borderId="0" applyNumberFormat="0" applyBorder="0" applyAlignment="0" applyProtection="0"/>
    <xf numFmtId="0" fontId="36" fillId="11" borderId="0" applyNumberFormat="0" applyBorder="0" applyAlignment="0" applyProtection="0"/>
    <xf numFmtId="0" fontId="35" fillId="19" borderId="0" applyNumberFormat="0" applyBorder="0" applyAlignment="0" applyProtection="0"/>
    <xf numFmtId="0" fontId="35" fillId="14" borderId="0" applyNumberFormat="0" applyBorder="0" applyAlignment="0" applyProtection="0"/>
    <xf numFmtId="0" fontId="36" fillId="20" borderId="0" applyNumberFormat="0" applyBorder="0" applyAlignment="0" applyProtection="0"/>
    <xf numFmtId="43" fontId="37" fillId="0" borderId="0" applyFont="0" applyFill="0" applyBorder="0" applyAlignment="0" applyProtection="0"/>
    <xf numFmtId="43" fontId="37" fillId="0" borderId="0" applyFont="0" applyFill="0" applyBorder="0" applyAlignment="0" applyProtection="0"/>
    <xf numFmtId="43" fontId="37" fillId="0" borderId="0" applyFont="0" applyFill="0" applyBorder="0" applyAlignment="0" applyProtection="0"/>
    <xf numFmtId="44" fontId="2" fillId="0" borderId="0" applyFont="0" applyFill="0" applyBorder="0" applyAlignment="0" applyProtection="0"/>
    <xf numFmtId="0" fontId="38" fillId="21" borderId="0" applyNumberFormat="0" applyBorder="0" applyAlignment="0" applyProtection="0"/>
    <xf numFmtId="0" fontId="38" fillId="22" borderId="0" applyNumberFormat="0" applyBorder="0" applyAlignment="0" applyProtection="0"/>
    <xf numFmtId="0" fontId="38" fillId="23" borderId="0" applyNumberFormat="0" applyBorder="0" applyAlignment="0" applyProtection="0"/>
    <xf numFmtId="0" fontId="39"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174" fontId="2" fillId="24" borderId="26">
      <alignment vertical="center"/>
      <protection locked="0"/>
    </xf>
    <xf numFmtId="0" fontId="34" fillId="0" borderId="0"/>
    <xf numFmtId="0" fontId="34" fillId="0" borderId="0"/>
    <xf numFmtId="0" fontId="33" fillId="0" borderId="0" applyFont="0" applyFill="0" applyBorder="0" applyAlignment="0" applyProtection="0"/>
    <xf numFmtId="0" fontId="33" fillId="0" borderId="0" applyFont="0" applyFill="0" applyBorder="0" applyAlignment="0" applyProtection="0"/>
    <xf numFmtId="0" fontId="34" fillId="0" borderId="0"/>
    <xf numFmtId="0" fontId="44" fillId="0" borderId="0"/>
    <xf numFmtId="0" fontId="34" fillId="0" borderId="0"/>
    <xf numFmtId="0" fontId="44"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9" fontId="34" fillId="0" borderId="0" applyFont="0" applyFill="0" applyBorder="0" applyAlignment="0" applyProtection="0"/>
    <xf numFmtId="9" fontId="34" fillId="0" borderId="0" applyFont="0" applyFill="0" applyBorder="0" applyAlignment="0" applyProtection="0"/>
    <xf numFmtId="9" fontId="1"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6" fontId="44" fillId="26" borderId="3">
      <alignment vertical="center"/>
    </xf>
    <xf numFmtId="176" fontId="37" fillId="27" borderId="3">
      <alignment vertical="center"/>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4" fontId="45" fillId="29" borderId="27" applyNumberFormat="0" applyProtection="0">
      <alignment vertical="center"/>
    </xf>
    <xf numFmtId="4" fontId="46" fillId="29" borderId="27" applyNumberFormat="0" applyProtection="0">
      <alignment vertical="center"/>
    </xf>
    <xf numFmtId="4" fontId="45" fillId="29" borderId="27" applyNumberFormat="0" applyProtection="0">
      <alignment horizontal="left" vertical="center" indent="1"/>
    </xf>
    <xf numFmtId="0" fontId="45" fillId="29" borderId="27" applyNumberFormat="0" applyProtection="0">
      <alignment horizontal="left" vertical="top" indent="1"/>
    </xf>
    <xf numFmtId="4" fontId="45" fillId="30" borderId="0" applyNumberFormat="0" applyProtection="0">
      <alignment horizontal="left" vertical="center" indent="1"/>
    </xf>
    <xf numFmtId="4" fontId="47" fillId="31" borderId="27" applyNumberFormat="0" applyProtection="0">
      <alignment horizontal="right" vertical="center"/>
    </xf>
    <xf numFmtId="4" fontId="47" fillId="32" borderId="27" applyNumberFormat="0" applyProtection="0">
      <alignment horizontal="right" vertical="center"/>
    </xf>
    <xf numFmtId="4" fontId="47" fillId="33" borderId="27" applyNumberFormat="0" applyProtection="0">
      <alignment horizontal="right" vertical="center"/>
    </xf>
    <xf numFmtId="4" fontId="47" fillId="34" borderId="27" applyNumberFormat="0" applyProtection="0">
      <alignment horizontal="right" vertical="center"/>
    </xf>
    <xf numFmtId="4" fontId="47" fillId="35" borderId="27" applyNumberFormat="0" applyProtection="0">
      <alignment horizontal="right" vertical="center"/>
    </xf>
    <xf numFmtId="4" fontId="47" fillId="36" borderId="27" applyNumberFormat="0" applyProtection="0">
      <alignment horizontal="right" vertical="center"/>
    </xf>
    <xf numFmtId="4" fontId="47" fillId="37" borderId="27" applyNumberFormat="0" applyProtection="0">
      <alignment horizontal="right" vertical="center"/>
    </xf>
    <xf numFmtId="4" fontId="47" fillId="38" borderId="27" applyNumberFormat="0" applyProtection="0">
      <alignment horizontal="right" vertical="center"/>
    </xf>
    <xf numFmtId="4" fontId="47" fillId="39" borderId="27" applyNumberFormat="0" applyProtection="0">
      <alignment horizontal="right" vertical="center"/>
    </xf>
    <xf numFmtId="4" fontId="45" fillId="40" borderId="28" applyNumberFormat="0" applyProtection="0">
      <alignment horizontal="left" vertical="center" indent="1"/>
    </xf>
    <xf numFmtId="4" fontId="47" fillId="41" borderId="0" applyNumberFormat="0" applyProtection="0">
      <alignment horizontal="left" vertical="center" indent="1"/>
    </xf>
    <xf numFmtId="4" fontId="48" fillId="42" borderId="0" applyNumberFormat="0" applyProtection="0">
      <alignment horizontal="left" vertical="center" indent="1"/>
    </xf>
    <xf numFmtId="4" fontId="47" fillId="30" borderId="27" applyNumberFormat="0" applyProtection="0">
      <alignment horizontal="right" vertical="center"/>
    </xf>
    <xf numFmtId="4" fontId="47" fillId="41" borderId="0" applyNumberFormat="0" applyProtection="0">
      <alignment horizontal="left" vertical="center" indent="1"/>
    </xf>
    <xf numFmtId="4" fontId="47" fillId="30" borderId="0" applyNumberFormat="0" applyProtection="0">
      <alignment horizontal="left" vertical="center" indent="1"/>
    </xf>
    <xf numFmtId="0" fontId="2" fillId="42" borderId="27" applyNumberFormat="0" applyProtection="0">
      <alignment horizontal="left" vertical="center" indent="1"/>
    </xf>
    <xf numFmtId="0" fontId="2" fillId="42" borderId="27" applyNumberFormat="0" applyProtection="0">
      <alignment horizontal="left" vertical="top" indent="1"/>
    </xf>
    <xf numFmtId="0" fontId="2" fillId="30" borderId="27" applyNumberFormat="0" applyProtection="0">
      <alignment horizontal="left" vertical="center" indent="1"/>
    </xf>
    <xf numFmtId="0" fontId="2" fillId="30" borderId="27" applyNumberFormat="0" applyProtection="0">
      <alignment horizontal="left" vertical="top" indent="1"/>
    </xf>
    <xf numFmtId="0" fontId="2" fillId="43" borderId="27" applyNumberFormat="0" applyProtection="0">
      <alignment horizontal="left" vertical="center" indent="1"/>
    </xf>
    <xf numFmtId="0" fontId="2" fillId="43" borderId="27" applyNumberFormat="0" applyProtection="0">
      <alignment horizontal="left" vertical="top" indent="1"/>
    </xf>
    <xf numFmtId="0" fontId="2" fillId="41" borderId="27" applyNumberFormat="0" applyProtection="0">
      <alignment horizontal="left" vertical="center" indent="1"/>
    </xf>
    <xf numFmtId="0" fontId="2" fillId="41" borderId="27" applyNumberFormat="0" applyProtection="0">
      <alignment horizontal="left" vertical="top" indent="1"/>
    </xf>
    <xf numFmtId="0" fontId="2" fillId="44" borderId="3" applyNumberFormat="0">
      <protection locked="0"/>
    </xf>
    <xf numFmtId="4" fontId="47" fillId="45" borderId="27" applyNumberFormat="0" applyProtection="0">
      <alignment vertical="center"/>
    </xf>
    <xf numFmtId="4" fontId="49" fillId="45" borderId="27" applyNumberFormat="0" applyProtection="0">
      <alignment vertical="center"/>
    </xf>
    <xf numFmtId="4" fontId="47" fillId="45" borderId="27" applyNumberFormat="0" applyProtection="0">
      <alignment horizontal="left" vertical="center" indent="1"/>
    </xf>
    <xf numFmtId="0" fontId="47" fillId="45" borderId="27" applyNumberFormat="0" applyProtection="0">
      <alignment horizontal="left" vertical="top" indent="1"/>
    </xf>
    <xf numFmtId="4" fontId="47" fillId="41" borderId="27" applyNumberFormat="0" applyProtection="0">
      <alignment horizontal="right" vertical="center"/>
    </xf>
    <xf numFmtId="4" fontId="49" fillId="41" borderId="27" applyNumberFormat="0" applyProtection="0">
      <alignment horizontal="right" vertical="center"/>
    </xf>
    <xf numFmtId="4" fontId="47" fillId="30" borderId="27" applyNumberFormat="0" applyProtection="0">
      <alignment horizontal="left" vertical="center" indent="1"/>
    </xf>
    <xf numFmtId="0" fontId="47" fillId="30" borderId="27" applyNumberFormat="0" applyProtection="0">
      <alignment horizontal="left" vertical="top" indent="1"/>
    </xf>
    <xf numFmtId="4" fontId="50" fillId="46" borderId="0" applyNumberFormat="0" applyProtection="0">
      <alignment horizontal="left" vertical="center" indent="1"/>
    </xf>
    <xf numFmtId="4" fontId="51" fillId="41" borderId="27" applyNumberFormat="0" applyProtection="0">
      <alignment horizontal="right" vertical="center"/>
    </xf>
    <xf numFmtId="0" fontId="52" fillId="0" borderId="0" applyNumberFormat="0" applyFill="0" applyBorder="0" applyAlignment="0" applyProtection="0"/>
    <xf numFmtId="0" fontId="2" fillId="0" borderId="0" applyFont="0" applyFill="0" applyBorder="0" applyAlignment="0" applyProtection="0"/>
    <xf numFmtId="0" fontId="32"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cellStyleXfs>
  <cellXfs count="193">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31" fillId="0" borderId="0" xfId="10" applyFont="1" applyFill="1" applyBorder="1" applyAlignment="1">
      <alignment horizontal="center"/>
    </xf>
    <xf numFmtId="0" fontId="31" fillId="0" borderId="0" xfId="10" applyFont="1" applyFill="1" applyBorder="1" applyAlignment="1">
      <alignment vertical="center"/>
    </xf>
    <xf numFmtId="0" fontId="30" fillId="0" borderId="0" xfId="10" applyFont="1" applyFill="1" applyBorder="1" applyAlignment="1">
      <alignment horizontal="center"/>
    </xf>
    <xf numFmtId="0" fontId="30" fillId="0" borderId="0" xfId="10" applyFont="1" applyFill="1" applyBorder="1" applyAlignment="1">
      <alignment vertical="center"/>
    </xf>
    <xf numFmtId="0" fontId="0" fillId="0" borderId="0" xfId="0" applyFill="1"/>
    <xf numFmtId="0" fontId="53" fillId="0" borderId="0" xfId="10" applyFont="1" applyFill="1" applyBorder="1" applyAlignment="1">
      <alignment vertical="center"/>
    </xf>
    <xf numFmtId="0" fontId="0" fillId="0" borderId="0" xfId="0" applyAlignment="1">
      <alignment horizontal="center"/>
    </xf>
    <xf numFmtId="0" fontId="0" fillId="0" borderId="0" xfId="0" applyBorder="1" applyAlignment="1">
      <alignment horizontal="center"/>
    </xf>
    <xf numFmtId="0" fontId="0" fillId="0" borderId="0" xfId="0" applyBorder="1"/>
    <xf numFmtId="0" fontId="0" fillId="0" borderId="0" xfId="0"/>
    <xf numFmtId="0" fontId="0" fillId="0" borderId="0" xfId="0" applyFont="1"/>
    <xf numFmtId="0" fontId="4" fillId="0" borderId="3" xfId="0" applyFont="1" applyBorder="1" applyAlignment="1">
      <alignment vertical="center" wrapText="1"/>
    </xf>
    <xf numFmtId="10" fontId="4" fillId="5" borderId="3" xfId="1" applyNumberFormat="1" applyFont="1" applyFill="1" applyBorder="1" applyProtection="1">
      <protection locked="0"/>
    </xf>
    <xf numFmtId="0" fontId="0" fillId="0" borderId="0" xfId="0" applyAlignment="1">
      <alignment vertical="center"/>
    </xf>
    <xf numFmtId="0" fontId="4" fillId="0" borderId="3" xfId="0" applyFont="1" applyBorder="1" applyAlignment="1">
      <alignment vertical="center"/>
    </xf>
    <xf numFmtId="0" fontId="4" fillId="0" borderId="3" xfId="0" applyFont="1" applyBorder="1" applyAlignment="1">
      <alignment horizontal="center" vertical="center"/>
    </xf>
    <xf numFmtId="8" fontId="4" fillId="0" borderId="3" xfId="0" applyNumberFormat="1" applyFont="1" applyBorder="1" applyAlignment="1">
      <alignment horizontal="center" vertical="center"/>
    </xf>
    <xf numFmtId="8" fontId="4" fillId="0" borderId="3" xfId="0" applyNumberFormat="1" applyFont="1" applyBorder="1" applyAlignment="1">
      <alignment horizontal="left" vertical="center"/>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3" xfId="0" applyFont="1" applyBorder="1" applyAlignment="1">
      <alignment horizontal="center"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7" xfId="0" applyFont="1"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center"/>
    </xf>
    <xf numFmtId="0" fontId="4" fillId="0" borderId="9" xfId="0" applyFont="1" applyBorder="1" applyAlignment="1">
      <alignment horizontal="left" vertical="center"/>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cellXfs>
  <cellStyles count="213">
    <cellStyle name="_070323 - 5yr opex BPQ (Final)" xfId="12"/>
    <cellStyle name="_Table NL2, NOC2, NOC2A &amp; NOC2B South Wales V1" xfId="13"/>
    <cellStyle name="=C:\WINNT\SYSTEM32\COMMAND.COM" xfId="14"/>
    <cellStyle name="=C:\WINNT\SYSTEM32\COMMAND.COM 2" xfId="15"/>
    <cellStyle name="=C:\WINNT\SYSTEM32\COMMAND.COM 2 2" xfId="16"/>
    <cellStyle name="=C:\WINNT\SYSTEM32\COMMAND.COM 3" xfId="17"/>
    <cellStyle name="=C:\WINNT\SYSTEM32\COMMAND.COM 6" xfId="4"/>
    <cellStyle name="=C:\WINNT\SYSTEM32\COMMAND.COM_A1_Total" xfId="18"/>
    <cellStyle name="Accent1 - 20%" xfId="19"/>
    <cellStyle name="Accent1 - 40%" xfId="20"/>
    <cellStyle name="Accent1 - 60%" xfId="21"/>
    <cellStyle name="Accent2 - 20%" xfId="22"/>
    <cellStyle name="Accent2 - 40%" xfId="23"/>
    <cellStyle name="Accent2 - 60%" xfId="24"/>
    <cellStyle name="Accent3 - 20%" xfId="25"/>
    <cellStyle name="Accent3 - 40%" xfId="26"/>
    <cellStyle name="Accent3 - 60%" xfId="27"/>
    <cellStyle name="Accent4 - 20%" xfId="28"/>
    <cellStyle name="Accent4 - 40%" xfId="29"/>
    <cellStyle name="Accent4 - 60%" xfId="30"/>
    <cellStyle name="Accent5 - 20%" xfId="31"/>
    <cellStyle name="Accent5 - 40%" xfId="32"/>
    <cellStyle name="Accent5 - 60%" xfId="33"/>
    <cellStyle name="Accent6 - 20%" xfId="34"/>
    <cellStyle name="Accent6 - 40%" xfId="35"/>
    <cellStyle name="Accent6 - 60%" xfId="36"/>
    <cellStyle name="Comma" xfId="7" builtinId="3"/>
    <cellStyle name="Comma 2" xfId="37"/>
    <cellStyle name="Comma 2 2" xfId="38"/>
    <cellStyle name="Comma 2 3" xfId="39"/>
    <cellStyle name="Comma 4" xfId="5"/>
    <cellStyle name="Currency" xfId="8" builtinId="4"/>
    <cellStyle name="Currency 2" xfId="40"/>
    <cellStyle name="Emphasis 1" xfId="41"/>
    <cellStyle name="Emphasis 2" xfId="42"/>
    <cellStyle name="Emphasis 3" xfId="43"/>
    <cellStyle name="Hyperlink" xfId="6" builtinId="8"/>
    <cellStyle name="Hyperlink 2" xfId="44"/>
    <cellStyle name="Hyperlink 2 2" xfId="45"/>
    <cellStyle name="Hyperlink 2 3" xfId="46"/>
    <cellStyle name="Hyperlink 2 4" xfId="47"/>
    <cellStyle name="Hyperlink 2 5" xfId="48"/>
    <cellStyle name="Hyperlink 2 6" xfId="49"/>
    <cellStyle name="Hyperlink 2 7" xfId="50"/>
    <cellStyle name="Hyperlink 2 8" xfId="51"/>
    <cellStyle name="Hyperlink 2_Book1" xfId="52"/>
    <cellStyle name="Hyperlink 3" xfId="53"/>
    <cellStyle name="Hyperlink 4" xfId="54"/>
    <cellStyle name="Hyperlink 5" xfId="11"/>
    <cellStyle name="Hyperlink 6" xfId="211"/>
    <cellStyle name="Hyperlink 7" xfId="212"/>
    <cellStyle name="Input 1" xfId="55"/>
    <cellStyle name="Normal" xfId="0" builtinId="0"/>
    <cellStyle name="Normal 2" xfId="56"/>
    <cellStyle name="Normal 2 2" xfId="57"/>
    <cellStyle name="Normal 2 3" xfId="58"/>
    <cellStyle name="Normal 2 4" xfId="59"/>
    <cellStyle name="Normal 2 5" xfId="60"/>
    <cellStyle name="Normal 2 6" xfId="61"/>
    <cellStyle name="Normal 2_A1_Total" xfId="62"/>
    <cellStyle name="Normal 20" xfId="2"/>
    <cellStyle name="Normal 3" xfId="3"/>
    <cellStyle name="Normal 4" xfId="63"/>
    <cellStyle name="Normal 4 2" xfId="64"/>
    <cellStyle name="Normal 4 3" xfId="65"/>
    <cellStyle name="Normal 4 4" xfId="66"/>
    <cellStyle name="Normal 4 5" xfId="67"/>
    <cellStyle name="Normal 4 6" xfId="68"/>
    <cellStyle name="Normal 4 7" xfId="69"/>
    <cellStyle name="Normal 4 8" xfId="70"/>
    <cellStyle name="Normal 4_Book1" xfId="71"/>
    <cellStyle name="Normal 5" xfId="72"/>
    <cellStyle name="Normal 5 10" xfId="73"/>
    <cellStyle name="Normal 5 2" xfId="74"/>
    <cellStyle name="Normal 5 3" xfId="75"/>
    <cellStyle name="Normal 5 4" xfId="76"/>
    <cellStyle name="Normal 5 5" xfId="77"/>
    <cellStyle name="Normal 5 6" xfId="78"/>
    <cellStyle name="Normal 5 7" xfId="79"/>
    <cellStyle name="Normal 5 8" xfId="80"/>
    <cellStyle name="Normal 5 9" xfId="81"/>
    <cellStyle name="Normal 6" xfId="82"/>
    <cellStyle name="Normal 7" xfId="10"/>
    <cellStyle name="Normal 8" xfId="9"/>
    <cellStyle name="Percent" xfId="1" builtinId="5"/>
    <cellStyle name="Percent 2" xfId="83"/>
    <cellStyle name="Percent 2 2" xfId="84"/>
    <cellStyle name="Percent 3" xfId="85"/>
    <cellStyle name="Percent 4" xfId="86"/>
    <cellStyle name="Percent 4 10" xfId="87"/>
    <cellStyle name="Percent 4 11" xfId="88"/>
    <cellStyle name="Percent 4 12" xfId="89"/>
    <cellStyle name="Percent 4 13" xfId="90"/>
    <cellStyle name="Percent 4 14" xfId="91"/>
    <cellStyle name="Percent 4 15" xfId="92"/>
    <cellStyle name="Percent 4 16" xfId="93"/>
    <cellStyle name="Percent 4 17" xfId="94"/>
    <cellStyle name="Percent 4 18" xfId="95"/>
    <cellStyle name="Percent 4 19" xfId="96"/>
    <cellStyle name="Percent 4 2" xfId="97"/>
    <cellStyle name="Percent 4 2 10" xfId="98"/>
    <cellStyle name="Percent 4 2 11" xfId="99"/>
    <cellStyle name="Percent 4 2 12" xfId="100"/>
    <cellStyle name="Percent 4 2 13" xfId="101"/>
    <cellStyle name="Percent 4 2 14" xfId="102"/>
    <cellStyle name="Percent 4 2 15" xfId="103"/>
    <cellStyle name="Percent 4 2 16" xfId="104"/>
    <cellStyle name="Percent 4 2 2" xfId="105"/>
    <cellStyle name="Percent 4 2 3" xfId="106"/>
    <cellStyle name="Percent 4 2 4" xfId="107"/>
    <cellStyle name="Percent 4 2 5" xfId="108"/>
    <cellStyle name="Percent 4 2 6" xfId="109"/>
    <cellStyle name="Percent 4 2 7" xfId="110"/>
    <cellStyle name="Percent 4 2 8" xfId="111"/>
    <cellStyle name="Percent 4 2 9" xfId="112"/>
    <cellStyle name="Percent 4 20" xfId="113"/>
    <cellStyle name="Percent 4 3" xfId="114"/>
    <cellStyle name="Percent 4 3 10" xfId="115"/>
    <cellStyle name="Percent 4 3 2" xfId="116"/>
    <cellStyle name="Percent 4 3 3" xfId="117"/>
    <cellStyle name="Percent 4 3 4" xfId="118"/>
    <cellStyle name="Percent 4 3 5" xfId="119"/>
    <cellStyle name="Percent 4 3 6" xfId="120"/>
    <cellStyle name="Percent 4 3 7" xfId="121"/>
    <cellStyle name="Percent 4 3 8" xfId="122"/>
    <cellStyle name="Percent 4 3 9" xfId="123"/>
    <cellStyle name="Percent 4 4" xfId="124"/>
    <cellStyle name="Percent 4 4 10" xfId="125"/>
    <cellStyle name="Percent 4 4 2" xfId="126"/>
    <cellStyle name="Percent 4 4 3" xfId="127"/>
    <cellStyle name="Percent 4 4 4" xfId="128"/>
    <cellStyle name="Percent 4 4 5" xfId="129"/>
    <cellStyle name="Percent 4 4 6" xfId="130"/>
    <cellStyle name="Percent 4 4 7" xfId="131"/>
    <cellStyle name="Percent 4 4 8" xfId="132"/>
    <cellStyle name="Percent 4 4 9" xfId="133"/>
    <cellStyle name="Percent 4 5" xfId="134"/>
    <cellStyle name="Percent 4 5 10" xfId="135"/>
    <cellStyle name="Percent 4 5 2" xfId="136"/>
    <cellStyle name="Percent 4 5 3" xfId="137"/>
    <cellStyle name="Percent 4 5 4" xfId="138"/>
    <cellStyle name="Percent 4 5 5" xfId="139"/>
    <cellStyle name="Percent 4 5 6" xfId="140"/>
    <cellStyle name="Percent 4 5 7" xfId="141"/>
    <cellStyle name="Percent 4 5 8" xfId="142"/>
    <cellStyle name="Percent 4 5 9" xfId="143"/>
    <cellStyle name="Percent 4 6" xfId="144"/>
    <cellStyle name="Percent 4 7" xfId="145"/>
    <cellStyle name="Percent 4 8" xfId="146"/>
    <cellStyle name="Percent 4 9" xfId="147"/>
    <cellStyle name="RIGs input cells" xfId="148"/>
    <cellStyle name="RIGs input cells 10" xfId="149"/>
    <cellStyle name="RIGs input cells 2" xfId="150"/>
    <cellStyle name="RIGs input cells 3" xfId="151"/>
    <cellStyle name="RIGs input cells 4" xfId="152"/>
    <cellStyle name="RIGs input cells 5" xfId="153"/>
    <cellStyle name="RIGs input cells 6" xfId="154"/>
    <cellStyle name="RIGs input cells 7" xfId="155"/>
    <cellStyle name="RIGs input cells 8" xfId="156"/>
    <cellStyle name="RIGs input cells 9" xfId="157"/>
    <cellStyle name="RIGs input totals" xfId="158"/>
    <cellStyle name="RIGs input totals 2" xfId="159"/>
    <cellStyle name="RIGs linked cells" xfId="160"/>
    <cellStyle name="RIGs linked cells 10" xfId="161"/>
    <cellStyle name="RIGs linked cells 2" xfId="162"/>
    <cellStyle name="RIGs linked cells 3" xfId="163"/>
    <cellStyle name="RIGs linked cells 4" xfId="164"/>
    <cellStyle name="RIGs linked cells 5" xfId="165"/>
    <cellStyle name="RIGs linked cells 6" xfId="166"/>
    <cellStyle name="RIGs linked cells 7" xfId="167"/>
    <cellStyle name="RIGs linked cells 8" xfId="168"/>
    <cellStyle name="RIGs linked cells 9" xfId="169"/>
    <cellStyle name="SAPBEXaggData" xfId="170"/>
    <cellStyle name="SAPBEXaggDataEmph" xfId="171"/>
    <cellStyle name="SAPBEXaggItem" xfId="172"/>
    <cellStyle name="SAPBEXaggItemX" xfId="173"/>
    <cellStyle name="SAPBEXchaText" xfId="174"/>
    <cellStyle name="SAPBEXexcBad7" xfId="175"/>
    <cellStyle name="SAPBEXexcBad8" xfId="176"/>
    <cellStyle name="SAPBEXexcBad9" xfId="177"/>
    <cellStyle name="SAPBEXexcCritical4" xfId="178"/>
    <cellStyle name="SAPBEXexcCritical5" xfId="179"/>
    <cellStyle name="SAPBEXexcCritical6" xfId="180"/>
    <cellStyle name="SAPBEXexcGood1" xfId="181"/>
    <cellStyle name="SAPBEXexcGood2" xfId="182"/>
    <cellStyle name="SAPBEXexcGood3" xfId="183"/>
    <cellStyle name="SAPBEXfilterDrill" xfId="184"/>
    <cellStyle name="SAPBEXfilterItem" xfId="185"/>
    <cellStyle name="SAPBEXfilterText" xfId="186"/>
    <cellStyle name="SAPBEXformats" xfId="187"/>
    <cellStyle name="SAPBEXheaderItem" xfId="188"/>
    <cellStyle name="SAPBEXheaderText" xfId="189"/>
    <cellStyle name="SAPBEXHLevel0" xfId="190"/>
    <cellStyle name="SAPBEXHLevel0X" xfId="191"/>
    <cellStyle name="SAPBEXHLevel1" xfId="192"/>
    <cellStyle name="SAPBEXHLevel1X" xfId="193"/>
    <cellStyle name="SAPBEXHLevel2" xfId="194"/>
    <cellStyle name="SAPBEXHLevel2X" xfId="195"/>
    <cellStyle name="SAPBEXHLevel3" xfId="196"/>
    <cellStyle name="SAPBEXHLevel3X" xfId="197"/>
    <cellStyle name="SAPBEXinputData" xfId="198"/>
    <cellStyle name="SAPBEXresData" xfId="199"/>
    <cellStyle name="SAPBEXresDataEmph" xfId="200"/>
    <cellStyle name="SAPBEXresItem" xfId="201"/>
    <cellStyle name="SAPBEXresItemX" xfId="202"/>
    <cellStyle name="SAPBEXstdData" xfId="203"/>
    <cellStyle name="SAPBEXstdDataEmph" xfId="204"/>
    <cellStyle name="SAPBEXstdItem" xfId="205"/>
    <cellStyle name="SAPBEXstdItemX" xfId="206"/>
    <cellStyle name="SAPBEXtitle" xfId="207"/>
    <cellStyle name="SAPBEXundefined" xfId="208"/>
    <cellStyle name="Sheet Title" xfId="209"/>
    <cellStyle name="Style 1" xfId="210"/>
  </cellStyles>
  <dxfs count="6">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cols>
    <col min="1" max="1" width="2.42578125" customWidth="1"/>
    <col min="2" max="2" width="29.28515625" customWidth="1"/>
    <col min="3" max="3" width="52.28515625" customWidth="1"/>
    <col min="4" max="4" width="12" customWidth="1"/>
    <col min="5" max="5" width="138.140625" customWidth="1"/>
  </cols>
  <sheetData>
    <row r="2" spans="2:5">
      <c r="B2" s="100" t="s">
        <v>231</v>
      </c>
      <c r="C2" s="100" t="s">
        <v>239</v>
      </c>
      <c r="D2" s="100" t="s">
        <v>238</v>
      </c>
      <c r="E2" s="100" t="s">
        <v>232</v>
      </c>
    </row>
    <row r="3" spans="2:5" s="99" customFormat="1" ht="62.25" customHeight="1">
      <c r="B3" s="101" t="s">
        <v>233</v>
      </c>
      <c r="C3" s="101" t="s">
        <v>236</v>
      </c>
      <c r="D3" s="101"/>
      <c r="E3" s="102" t="s">
        <v>237</v>
      </c>
    </row>
    <row r="4" spans="2:5" s="99" customFormat="1" ht="62.25" customHeight="1">
      <c r="B4" s="101" t="s">
        <v>234</v>
      </c>
      <c r="C4" s="101" t="s">
        <v>240</v>
      </c>
      <c r="D4" s="103">
        <v>41352</v>
      </c>
      <c r="E4" s="101" t="s">
        <v>241</v>
      </c>
    </row>
    <row r="5" spans="2:5" s="99" customFormat="1" ht="84" customHeight="1">
      <c r="B5" s="101" t="s">
        <v>235</v>
      </c>
      <c r="C5" s="101" t="s">
        <v>246</v>
      </c>
      <c r="D5" s="103" t="s">
        <v>242</v>
      </c>
      <c r="E5" s="101" t="s">
        <v>243</v>
      </c>
    </row>
    <row r="6" spans="2:5" ht="111" customHeight="1">
      <c r="B6" s="104" t="s">
        <v>244</v>
      </c>
      <c r="C6" s="104" t="s">
        <v>245</v>
      </c>
      <c r="D6" s="105">
        <v>41380</v>
      </c>
      <c r="E6" s="104" t="s">
        <v>314</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workbookViewId="0">
      <selection activeCell="A2" sqref="A2"/>
    </sheetView>
  </sheetViews>
  <sheetFormatPr defaultRowHeight="15"/>
  <cols>
    <col min="1" max="1" width="5.85546875" style="140" customWidth="1"/>
    <col min="2" max="2" width="64.85546875" style="140" customWidth="1"/>
    <col min="3" max="16384" width="9.140625" style="140"/>
  </cols>
  <sheetData>
    <row r="1" spans="1:4" ht="18.75">
      <c r="A1" s="1" t="s">
        <v>356</v>
      </c>
    </row>
    <row r="2" spans="1:4">
      <c r="A2" s="140" t="s">
        <v>78</v>
      </c>
    </row>
    <row r="3" spans="1:4" ht="70.5" customHeight="1">
      <c r="A3" s="144">
        <v>1</v>
      </c>
      <c r="B3" s="190" t="s">
        <v>355</v>
      </c>
      <c r="C3" s="191"/>
      <c r="D3" s="192"/>
    </row>
    <row r="7" spans="1:4">
      <c r="B7" s="141"/>
      <c r="C7" s="135"/>
    </row>
    <row r="8" spans="1:4">
      <c r="B8" s="134"/>
      <c r="C8" s="133"/>
    </row>
    <row r="9" spans="1:4">
      <c r="B9" s="134"/>
      <c r="C9" s="131"/>
    </row>
    <row r="10" spans="1:4">
      <c r="B10" s="136"/>
    </row>
    <row r="15" spans="1:4">
      <c r="B15" s="136"/>
    </row>
  </sheetData>
  <mergeCells count="1">
    <mergeCell ref="B3:D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6" sqref="C6"/>
    </sheetView>
  </sheetViews>
  <sheetFormatPr defaultRowHeight="15"/>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c r="B1" s="98" t="s">
        <v>79</v>
      </c>
    </row>
    <row r="2" spans="2:3">
      <c r="B2" s="25"/>
    </row>
    <row r="3" spans="2:3">
      <c r="B3" s="25"/>
    </row>
    <row r="4" spans="2:3">
      <c r="B4" s="88" t="s">
        <v>14</v>
      </c>
      <c r="C4" s="88" t="s">
        <v>26</v>
      </c>
    </row>
    <row r="5" spans="2:3" ht="45">
      <c r="B5" s="95" t="s">
        <v>39</v>
      </c>
      <c r="C5" s="31" t="s">
        <v>98</v>
      </c>
    </row>
    <row r="6" spans="2:3">
      <c r="B6" s="95" t="s">
        <v>220</v>
      </c>
      <c r="C6" s="31" t="s">
        <v>221</v>
      </c>
    </row>
    <row r="7" spans="2:3" ht="56.25" customHeight="1">
      <c r="B7" s="96" t="s">
        <v>303</v>
      </c>
      <c r="C7" s="31" t="s">
        <v>337</v>
      </c>
    </row>
    <row r="8" spans="2:3">
      <c r="B8" s="97" t="s">
        <v>304</v>
      </c>
      <c r="C8" s="31" t="s">
        <v>305</v>
      </c>
    </row>
    <row r="9" spans="2:3" ht="30">
      <c r="B9" s="96" t="s">
        <v>227</v>
      </c>
      <c r="C9" s="31" t="s">
        <v>336</v>
      </c>
    </row>
    <row r="10" spans="2:3">
      <c r="B10" s="97" t="s">
        <v>218</v>
      </c>
      <c r="C10" s="31" t="s">
        <v>219</v>
      </c>
    </row>
    <row r="12" spans="2:3">
      <c r="B12" s="25" t="s">
        <v>24</v>
      </c>
    </row>
    <row r="13" spans="2:3">
      <c r="B13" s="92" t="s">
        <v>25</v>
      </c>
    </row>
    <row r="14" spans="2:3">
      <c r="B14" s="93" t="s">
        <v>220</v>
      </c>
    </row>
    <row r="15" spans="2:3">
      <c r="B15" s="87" t="s">
        <v>226</v>
      </c>
    </row>
    <row r="16" spans="2:3">
      <c r="B16" s="94" t="s">
        <v>222</v>
      </c>
    </row>
    <row r="17" spans="2:4">
      <c r="B17" s="25"/>
    </row>
    <row r="18" spans="2:4">
      <c r="B18" s="2" t="s">
        <v>66</v>
      </c>
    </row>
    <row r="19" spans="2:4" ht="19.5" customHeight="1">
      <c r="B19" s="2" t="s">
        <v>223</v>
      </c>
    </row>
    <row r="20" spans="2:4">
      <c r="B20" s="90" t="s">
        <v>228</v>
      </c>
    </row>
    <row r="21" spans="2:4">
      <c r="B21" s="90" t="s">
        <v>229</v>
      </c>
    </row>
    <row r="22" spans="2:4" ht="25.5" customHeight="1">
      <c r="B22" s="89" t="s">
        <v>100</v>
      </c>
    </row>
    <row r="23" spans="2:4" ht="10.5" customHeight="1"/>
    <row r="24" spans="2:4" ht="24.75" customHeight="1">
      <c r="B24" s="90" t="s">
        <v>224</v>
      </c>
      <c r="C24" s="90"/>
      <c r="D24" s="90"/>
    </row>
    <row r="25" spans="2:4" ht="26.25" customHeight="1">
      <c r="B25" s="90" t="s">
        <v>315</v>
      </c>
      <c r="C25" s="90"/>
      <c r="D25" s="90"/>
    </row>
    <row r="26" spans="2:4" ht="32.25" customHeight="1">
      <c r="B26" s="149" t="s">
        <v>225</v>
      </c>
      <c r="C26" s="149"/>
      <c r="D26" s="149"/>
    </row>
    <row r="28" spans="2:4">
      <c r="B28" s="2" t="s">
        <v>99</v>
      </c>
    </row>
    <row r="32" spans="2:4">
      <c r="B32" s="25"/>
    </row>
    <row r="33" spans="2:2">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4" activePane="bottomLeft" state="frozen"/>
      <selection pane="bottomLeft" activeCell="G5" sqref="G5"/>
    </sheetView>
  </sheetViews>
  <sheetFormatPr defaultRowHeight="15"/>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c r="B1" s="25" t="s">
        <v>49</v>
      </c>
      <c r="Z1" s="26" t="s">
        <v>29</v>
      </c>
    </row>
    <row r="2" spans="2:26">
      <c r="B2" s="153" t="s">
        <v>361</v>
      </c>
      <c r="C2" s="154"/>
      <c r="D2" s="154"/>
      <c r="E2" s="154"/>
      <c r="F2" s="155"/>
      <c r="Z2" s="26" t="s">
        <v>81</v>
      </c>
    </row>
    <row r="3" spans="2:26" ht="24.75" customHeight="1">
      <c r="B3" s="156"/>
      <c r="C3" s="157"/>
      <c r="D3" s="157"/>
      <c r="E3" s="157"/>
      <c r="F3" s="158"/>
    </row>
    <row r="4" spans="2:26" ht="18" customHeight="1">
      <c r="B4" s="25" t="s">
        <v>80</v>
      </c>
      <c r="C4" s="27"/>
      <c r="D4" s="27"/>
      <c r="E4" s="27"/>
      <c r="F4" s="27"/>
    </row>
    <row r="5" spans="2:26" ht="24.75" customHeight="1">
      <c r="B5" s="161"/>
      <c r="C5" s="162"/>
      <c r="D5" s="162"/>
      <c r="E5" s="162"/>
      <c r="F5" s="163"/>
    </row>
    <row r="6" spans="2:26" ht="13.5" customHeight="1">
      <c r="B6" s="27"/>
      <c r="C6" s="27"/>
      <c r="D6" s="27"/>
      <c r="E6" s="27"/>
      <c r="F6" s="27"/>
    </row>
    <row r="7" spans="2:26">
      <c r="B7" s="25" t="s">
        <v>50</v>
      </c>
    </row>
    <row r="8" spans="2:26">
      <c r="B8" s="167" t="s">
        <v>27</v>
      </c>
      <c r="C8" s="168"/>
      <c r="D8" s="159" t="s">
        <v>30</v>
      </c>
      <c r="E8" s="159"/>
      <c r="F8" s="159"/>
    </row>
    <row r="9" spans="2:26" ht="56.25" customHeight="1">
      <c r="B9" s="169" t="s">
        <v>348</v>
      </c>
      <c r="C9" s="170"/>
      <c r="D9" s="160" t="s">
        <v>339</v>
      </c>
      <c r="E9" s="160"/>
      <c r="F9" s="160"/>
    </row>
    <row r="10" spans="2:26" ht="22.5" customHeight="1">
      <c r="B10" s="169" t="s">
        <v>227</v>
      </c>
      <c r="C10" s="170"/>
      <c r="D10" s="161" t="s">
        <v>340</v>
      </c>
      <c r="E10" s="162"/>
      <c r="F10" s="163"/>
    </row>
    <row r="11" spans="2:26" ht="45.75" customHeight="1">
      <c r="B11" s="169" t="s">
        <v>358</v>
      </c>
      <c r="C11" s="170"/>
      <c r="D11" s="164" t="s">
        <v>362</v>
      </c>
      <c r="E11" s="165"/>
      <c r="F11" s="166"/>
    </row>
    <row r="12" spans="2:26" ht="22.5" customHeight="1">
      <c r="B12" s="150"/>
      <c r="C12" s="151"/>
      <c r="D12" s="152"/>
      <c r="E12" s="152"/>
      <c r="F12" s="152"/>
    </row>
    <row r="13" spans="2:26" ht="22.5" customHeight="1">
      <c r="B13" s="150"/>
      <c r="C13" s="151"/>
      <c r="D13" s="152"/>
      <c r="E13" s="152"/>
      <c r="F13" s="152"/>
    </row>
    <row r="14" spans="2:26" ht="22.5" customHeight="1">
      <c r="B14" s="150"/>
      <c r="C14" s="151"/>
      <c r="D14" s="152"/>
      <c r="E14" s="152"/>
      <c r="F14" s="152"/>
    </row>
    <row r="15" spans="2:26" ht="22.5" customHeight="1">
      <c r="B15" s="150"/>
      <c r="C15" s="151"/>
      <c r="D15" s="152"/>
      <c r="E15" s="152"/>
      <c r="F15" s="152"/>
    </row>
    <row r="16" spans="2:26" ht="22.5" customHeight="1">
      <c r="B16" s="150"/>
      <c r="C16" s="151"/>
      <c r="D16" s="152"/>
      <c r="E16" s="152"/>
      <c r="F16" s="152"/>
    </row>
    <row r="17" spans="2:11" ht="22.5" customHeight="1">
      <c r="B17" s="150"/>
      <c r="C17" s="151"/>
      <c r="D17" s="152"/>
      <c r="E17" s="152"/>
      <c r="F17" s="152"/>
    </row>
    <row r="18" spans="2:11" ht="22.5" customHeight="1">
      <c r="B18" s="150"/>
      <c r="C18" s="151"/>
      <c r="D18" s="152"/>
      <c r="E18" s="152"/>
      <c r="F18" s="152"/>
    </row>
    <row r="19" spans="2:11" ht="22.5" customHeight="1">
      <c r="B19" s="150"/>
      <c r="C19" s="151"/>
      <c r="D19" s="152"/>
      <c r="E19" s="152"/>
      <c r="F19" s="152"/>
    </row>
    <row r="20" spans="2:11" ht="22.5" customHeight="1">
      <c r="B20" s="150"/>
      <c r="C20" s="151"/>
      <c r="D20" s="152"/>
      <c r="E20" s="152"/>
      <c r="F20" s="152"/>
    </row>
    <row r="21" spans="2:11" ht="22.5" customHeight="1">
      <c r="B21" s="150"/>
      <c r="C21" s="151"/>
      <c r="D21" s="152"/>
      <c r="E21" s="152"/>
      <c r="F21" s="152"/>
    </row>
    <row r="22" spans="2:11" ht="22.5" customHeight="1">
      <c r="B22" s="150"/>
      <c r="C22" s="151"/>
      <c r="D22" s="152"/>
      <c r="E22" s="152"/>
      <c r="F22" s="152"/>
    </row>
    <row r="23" spans="2:11" ht="22.5" customHeight="1">
      <c r="B23" s="150"/>
      <c r="C23" s="151"/>
      <c r="D23" s="152"/>
      <c r="E23" s="152"/>
      <c r="F23" s="152"/>
    </row>
    <row r="24" spans="2:11" ht="12.75" customHeight="1">
      <c r="B24" s="28"/>
      <c r="C24" s="28"/>
      <c r="D24" s="29"/>
      <c r="E24" s="29"/>
      <c r="F24" s="29"/>
    </row>
    <row r="25" spans="2:11">
      <c r="B25" s="25" t="s">
        <v>51</v>
      </c>
    </row>
    <row r="26" spans="2:11" ht="38.25" customHeight="1">
      <c r="B26" s="172" t="s">
        <v>48</v>
      </c>
      <c r="C26" s="174" t="s">
        <v>27</v>
      </c>
      <c r="D26" s="174" t="s">
        <v>28</v>
      </c>
      <c r="E26" s="174" t="s">
        <v>30</v>
      </c>
      <c r="F26" s="172" t="s">
        <v>31</v>
      </c>
      <c r="G26" s="171" t="s">
        <v>102</v>
      </c>
      <c r="H26" s="171"/>
      <c r="I26" s="171"/>
      <c r="J26" s="171"/>
      <c r="K26" s="171"/>
    </row>
    <row r="27" spans="2:11">
      <c r="B27" s="173"/>
      <c r="C27" s="175"/>
      <c r="D27" s="175"/>
      <c r="E27" s="175"/>
      <c r="F27" s="173"/>
      <c r="G27" s="64" t="s">
        <v>103</v>
      </c>
      <c r="H27" s="64" t="s">
        <v>104</v>
      </c>
      <c r="I27" s="64" t="s">
        <v>105</v>
      </c>
      <c r="J27" s="64" t="s">
        <v>106</v>
      </c>
      <c r="K27" s="64" t="s">
        <v>107</v>
      </c>
    </row>
    <row r="28" spans="2:11" ht="27.75" customHeight="1">
      <c r="B28" s="146" t="s">
        <v>348</v>
      </c>
      <c r="C28" s="142" t="str">
        <f>D9</f>
        <v>Install 25km of 132kV overhead circuit into Brecon, Mid Wales.  Install new 132/66kV Grid transformer.</v>
      </c>
      <c r="D28" s="145" t="s">
        <v>29</v>
      </c>
      <c r="E28" s="142" t="s">
        <v>359</v>
      </c>
      <c r="F28" s="145"/>
      <c r="G28" s="147"/>
      <c r="H28" s="147"/>
      <c r="I28" s="147"/>
      <c r="J28" s="147"/>
      <c r="K28" s="145"/>
    </row>
    <row r="29" spans="2:11" ht="27.75" customHeight="1">
      <c r="B29" s="146">
        <v>1</v>
      </c>
      <c r="C29" s="142" t="s">
        <v>227</v>
      </c>
      <c r="D29" s="145" t="s">
        <v>81</v>
      </c>
      <c r="E29" s="142" t="s">
        <v>338</v>
      </c>
      <c r="F29" s="145"/>
      <c r="G29" s="147">
        <f>'Option 1'!$C$4</f>
        <v>-2.3119632273671327</v>
      </c>
      <c r="H29" s="147">
        <f>'Option 1'!$C$5</f>
        <v>-2.7701352824335999</v>
      </c>
      <c r="I29" s="147">
        <f>'Option 1'!$C$6</f>
        <v>-3.0796419728539575</v>
      </c>
      <c r="J29" s="147">
        <f>'Option 1'!C7</f>
        <v>-3.3719364496970008</v>
      </c>
      <c r="K29" s="148"/>
    </row>
    <row r="30" spans="2:11" ht="90">
      <c r="B30" s="146" t="s">
        <v>357</v>
      </c>
      <c r="C30" s="142" t="str">
        <f>D11</f>
        <v>Sensitivity Analysis of the adopted Baseline option (New 132/66kV Grid Transformer in Brecon) in the event that its implementation costs (and related I&amp;M costs) increased by around 10%</v>
      </c>
      <c r="D30" s="145" t="s">
        <v>81</v>
      </c>
      <c r="E30" s="142" t="s">
        <v>354</v>
      </c>
      <c r="F30" s="145"/>
      <c r="G30" s="147">
        <f>'Option 1 (i)'!$C4</f>
        <v>-1.6095728075137741</v>
      </c>
      <c r="H30" s="147">
        <f>'Option 1 (i)'!$C5</f>
        <v>-1.8944102791608028</v>
      </c>
      <c r="I30" s="147">
        <f>'Option 1 (i)'!$C6</f>
        <v>-2.0855642861502823</v>
      </c>
      <c r="J30" s="147">
        <f>'Option 1 (i)'!$C7</f>
        <v>-2.2636559002888057</v>
      </c>
      <c r="K30" s="145"/>
    </row>
    <row r="31" spans="2:11" ht="27.75" customHeight="1">
      <c r="B31" s="146">
        <v>2</v>
      </c>
      <c r="C31" s="145"/>
      <c r="D31" s="145"/>
      <c r="E31" s="142"/>
      <c r="F31" s="145"/>
      <c r="G31" s="147"/>
      <c r="H31" s="147"/>
      <c r="I31" s="147"/>
      <c r="J31" s="147"/>
      <c r="K31" s="145"/>
    </row>
    <row r="32" spans="2:11" ht="27.75" customHeight="1">
      <c r="B32" s="146">
        <v>3</v>
      </c>
      <c r="C32" s="30"/>
      <c r="D32" s="30"/>
      <c r="E32" s="31"/>
      <c r="F32" s="30"/>
      <c r="G32" s="65"/>
      <c r="H32" s="65"/>
      <c r="I32" s="65"/>
      <c r="J32" s="65"/>
      <c r="K32" s="30"/>
    </row>
    <row r="37" spans="2:2">
      <c r="B37" s="2" t="s">
        <v>108</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9:F29 B31:K32 B30:D30 F30:K30">
    <cfRule type="expression" dxfId="5" priority="12">
      <formula>$D29="adopted"</formula>
    </cfRule>
  </conditionalFormatting>
  <conditionalFormatting sqref="G29:K29">
    <cfRule type="expression" dxfId="4" priority="9">
      <formula>$D29="adopted"</formula>
    </cfRule>
  </conditionalFormatting>
  <conditionalFormatting sqref="G31:J31">
    <cfRule type="expression" dxfId="3" priority="6">
      <formula>$D31="adopted"</formula>
    </cfRule>
  </conditionalFormatting>
  <conditionalFormatting sqref="G32:J32">
    <cfRule type="expression" dxfId="2" priority="5">
      <formula>$D32="adopted"</formula>
    </cfRule>
  </conditionalFormatting>
  <conditionalFormatting sqref="B28:K28">
    <cfRule type="expression" dxfId="1" priority="2">
      <formula>$D28="Adopted"</formula>
    </cfRule>
  </conditionalFormatting>
  <conditionalFormatting sqref="E30">
    <cfRule type="expression" dxfId="0" priority="1">
      <formula>$D30="adopted"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C4" sqref="C4"/>
    </sheetView>
  </sheetViews>
  <sheetFormatPr defaultRowHeight="15"/>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c r="A3" s="21"/>
      <c r="B3" s="22" t="s">
        <v>63</v>
      </c>
      <c r="C3" s="143">
        <v>4.8300000000000003E-2</v>
      </c>
      <c r="D3" s="110" t="s">
        <v>297</v>
      </c>
      <c r="E3" s="21"/>
      <c r="F3" s="76"/>
      <c r="G3" s="128" t="s">
        <v>308</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c r="A4" s="21"/>
      <c r="B4" s="22" t="s">
        <v>9</v>
      </c>
      <c r="C4" s="23">
        <v>3.5000000000000003E-2</v>
      </c>
      <c r="D4" s="21"/>
      <c r="E4" s="21"/>
      <c r="F4" s="4" t="s">
        <v>312</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c r="A5" s="21"/>
      <c r="B5" s="22" t="s">
        <v>10</v>
      </c>
      <c r="C5" s="23">
        <v>0.03</v>
      </c>
      <c r="D5" s="21"/>
      <c r="E5" s="21"/>
      <c r="F5" s="51" t="s">
        <v>313</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c r="A6" s="21"/>
      <c r="B6" s="22" t="s">
        <v>67</v>
      </c>
      <c r="C6" s="23">
        <v>1.4999999999999999E-2</v>
      </c>
      <c r="D6" s="21"/>
      <c r="E6" s="21"/>
      <c r="F6" s="51" t="s">
        <v>205</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c r="A7" s="21"/>
      <c r="B7" s="22" t="s">
        <v>0</v>
      </c>
      <c r="C7" s="24">
        <v>45</v>
      </c>
      <c r="D7" s="21"/>
      <c r="E7" s="21"/>
      <c r="F7" s="51" t="s">
        <v>208</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c r="A8" s="21"/>
      <c r="B8" s="21"/>
      <c r="C8" s="21"/>
      <c r="D8" s="21"/>
      <c r="E8" s="22"/>
      <c r="F8" s="51" t="s">
        <v>206</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c r="A9" s="21"/>
      <c r="B9" s="21"/>
      <c r="C9" s="21"/>
      <c r="D9" s="21"/>
      <c r="E9" s="22"/>
      <c r="F9" s="51" t="s">
        <v>309</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c r="A10" s="21"/>
      <c r="B10" s="21"/>
      <c r="C10" s="21"/>
      <c r="D10" s="21"/>
      <c r="E10" s="21"/>
      <c r="F10" s="51" t="s">
        <v>310</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c r="A11" s="21"/>
      <c r="B11" s="83" t="s">
        <v>72</v>
      </c>
      <c r="C11" s="21"/>
      <c r="D11" s="21"/>
      <c r="E11" s="21"/>
      <c r="F11" s="51" t="s">
        <v>207</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c r="A12" s="21"/>
      <c r="B12" s="21" t="s">
        <v>73</v>
      </c>
      <c r="C12" s="21"/>
      <c r="D12" s="21"/>
      <c r="E12" s="21"/>
      <c r="F12" s="51" t="s">
        <v>311</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c r="A13" s="21"/>
      <c r="B13" s="176" t="s">
        <v>75</v>
      </c>
      <c r="C13" s="177"/>
      <c r="D13" s="127" t="s">
        <v>327</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c r="A14" s="21"/>
      <c r="B14" s="178"/>
      <c r="C14" s="179"/>
      <c r="D14" s="42" t="s">
        <v>109</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c r="A15" s="21"/>
      <c r="B15" s="180" t="s">
        <v>328</v>
      </c>
      <c r="C15" s="41" t="s">
        <v>321</v>
      </c>
      <c r="D15" s="126">
        <v>1.3408686121386491</v>
      </c>
      <c r="E15" s="21"/>
      <c r="F15" s="69" t="s">
        <v>92</v>
      </c>
      <c r="G15" s="38"/>
      <c r="H15" s="38"/>
      <c r="I15" s="75" t="s">
        <v>156</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c r="A16" s="21"/>
      <c r="B16" s="180"/>
      <c r="C16" s="41" t="s">
        <v>322</v>
      </c>
      <c r="D16" s="126">
        <v>1.3004251926654264</v>
      </c>
      <c r="E16" s="82"/>
      <c r="F16" s="70" t="s">
        <v>157</v>
      </c>
      <c r="G16" s="38"/>
      <c r="H16" s="38"/>
      <c r="I16" s="75" t="s">
        <v>329</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c r="A17" s="21"/>
      <c r="B17" s="180"/>
      <c r="C17" s="41" t="s">
        <v>323</v>
      </c>
      <c r="D17" s="126">
        <v>1.2670349113192076</v>
      </c>
      <c r="E17" s="82"/>
      <c r="F17" s="69" t="s">
        <v>210</v>
      </c>
      <c r="G17" s="71"/>
      <c r="H17" s="71"/>
      <c r="I17" s="78" t="s">
        <v>204</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c r="A18" s="21"/>
      <c r="B18" s="180"/>
      <c r="C18" s="41" t="s">
        <v>324</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c r="A19" s="21"/>
      <c r="B19" s="180"/>
      <c r="C19" s="41" t="s">
        <v>325</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c r="A20" s="21"/>
      <c r="B20" s="180"/>
      <c r="C20" s="41" t="s">
        <v>326</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c r="A21" s="21"/>
      <c r="B21" s="180"/>
      <c r="C21" s="41" t="s">
        <v>253</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c r="A22" s="21"/>
      <c r="B22" s="180"/>
      <c r="C22" s="41" t="s">
        <v>254</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c r="A23" s="21"/>
      <c r="B23" s="180"/>
      <c r="C23" s="41" t="s">
        <v>74</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c r="A24" s="21"/>
      <c r="B24" s="180"/>
      <c r="C24" s="41" t="s">
        <v>109</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c r="B27" s="106" t="s">
        <v>316</v>
      </c>
    </row>
    <row r="28" spans="1:59">
      <c r="B28" s="20" t="s">
        <v>250</v>
      </c>
      <c r="E28" s="73"/>
    </row>
    <row r="29" spans="1:59">
      <c r="B29" s="20" t="s">
        <v>251</v>
      </c>
    </row>
    <row r="31" spans="1:59">
      <c r="B31" s="20" t="str">
        <f>"Power sector emissions reduce by"&amp;" "&amp;ROUND($D$78,2)&amp;" g/kWh p.a. between now and 2030."</f>
        <v>Power sector emissions reduce by 14.5 g/kWh p.a. between now and 2030.</v>
      </c>
    </row>
    <row r="32" spans="1:59">
      <c r="B32" s="20" t="s">
        <v>252</v>
      </c>
      <c r="H32" s="72"/>
    </row>
    <row r="33" spans="2:5" ht="47.25" customHeight="1">
      <c r="D33" s="107" t="s">
        <v>293</v>
      </c>
    </row>
    <row r="34" spans="2:5">
      <c r="B34" s="112" t="s">
        <v>247</v>
      </c>
      <c r="C34" s="20" t="s">
        <v>253</v>
      </c>
      <c r="D34" s="20">
        <f>0.58982*1000</f>
        <v>589.82000000000005</v>
      </c>
      <c r="E34" s="20" t="s">
        <v>294</v>
      </c>
    </row>
    <row r="35" spans="2:5">
      <c r="B35" s="112" t="s">
        <v>248</v>
      </c>
      <c r="C35" s="20" t="s">
        <v>254</v>
      </c>
      <c r="D35" s="72">
        <f>D34-$D$78</f>
        <v>575.32450000000006</v>
      </c>
    </row>
    <row r="36" spans="2:5">
      <c r="B36" s="112" t="s">
        <v>249</v>
      </c>
      <c r="C36" s="20" t="s">
        <v>74</v>
      </c>
      <c r="D36" s="72">
        <f t="shared" ref="D36:D73" si="2">D35-$D$78</f>
        <v>560.82900000000006</v>
      </c>
    </row>
    <row r="37" spans="2:5">
      <c r="C37" s="20" t="s">
        <v>109</v>
      </c>
      <c r="D37" s="72">
        <f t="shared" si="2"/>
        <v>546.33350000000007</v>
      </c>
    </row>
    <row r="38" spans="2:5">
      <c r="C38" s="20" t="s">
        <v>255</v>
      </c>
      <c r="D38" s="72">
        <f t="shared" si="2"/>
        <v>531.83800000000008</v>
      </c>
    </row>
    <row r="39" spans="2:5">
      <c r="C39" s="20" t="s">
        <v>256</v>
      </c>
      <c r="D39" s="72">
        <f t="shared" si="2"/>
        <v>517.34250000000009</v>
      </c>
    </row>
    <row r="40" spans="2:5">
      <c r="C40" s="20" t="s">
        <v>257</v>
      </c>
      <c r="D40" s="72">
        <f t="shared" si="2"/>
        <v>502.84700000000009</v>
      </c>
    </row>
    <row r="41" spans="2:5">
      <c r="C41" s="20" t="s">
        <v>258</v>
      </c>
      <c r="D41" s="72">
        <f t="shared" si="2"/>
        <v>488.3515000000001</v>
      </c>
    </row>
    <row r="42" spans="2:5">
      <c r="C42" s="20" t="s">
        <v>259</v>
      </c>
      <c r="D42" s="72">
        <f t="shared" si="2"/>
        <v>473.85600000000011</v>
      </c>
    </row>
    <row r="43" spans="2:5">
      <c r="C43" s="20" t="s">
        <v>260</v>
      </c>
      <c r="D43" s="72">
        <f t="shared" si="2"/>
        <v>459.36050000000012</v>
      </c>
    </row>
    <row r="44" spans="2:5">
      <c r="C44" s="20" t="s">
        <v>261</v>
      </c>
      <c r="D44" s="72">
        <f t="shared" si="2"/>
        <v>444.86500000000012</v>
      </c>
    </row>
    <row r="45" spans="2:5">
      <c r="C45" s="20" t="s">
        <v>262</v>
      </c>
      <c r="D45" s="72">
        <f t="shared" si="2"/>
        <v>430.36950000000013</v>
      </c>
    </row>
    <row r="46" spans="2:5">
      <c r="C46" s="20" t="s">
        <v>263</v>
      </c>
      <c r="D46" s="72">
        <f t="shared" si="2"/>
        <v>415.87400000000014</v>
      </c>
    </row>
    <row r="47" spans="2:5">
      <c r="C47" s="20" t="s">
        <v>264</v>
      </c>
      <c r="D47" s="72">
        <f t="shared" si="2"/>
        <v>401.37850000000014</v>
      </c>
    </row>
    <row r="48" spans="2:5">
      <c r="C48" s="20" t="s">
        <v>265</v>
      </c>
      <c r="D48" s="72">
        <f t="shared" si="2"/>
        <v>386.88300000000015</v>
      </c>
    </row>
    <row r="49" spans="3:4">
      <c r="C49" s="20" t="s">
        <v>266</v>
      </c>
      <c r="D49" s="72">
        <f t="shared" si="2"/>
        <v>372.38750000000016</v>
      </c>
    </row>
    <row r="50" spans="3:4">
      <c r="C50" s="20" t="s">
        <v>267</v>
      </c>
      <c r="D50" s="72">
        <f t="shared" si="2"/>
        <v>357.89200000000017</v>
      </c>
    </row>
    <row r="51" spans="3:4">
      <c r="C51" s="20" t="s">
        <v>268</v>
      </c>
      <c r="D51" s="72">
        <f t="shared" si="2"/>
        <v>343.39650000000017</v>
      </c>
    </row>
    <row r="52" spans="3:4">
      <c r="C52" s="20" t="s">
        <v>269</v>
      </c>
      <c r="D52" s="72">
        <f t="shared" si="2"/>
        <v>328.90100000000018</v>
      </c>
    </row>
    <row r="53" spans="3:4">
      <c r="C53" s="20" t="s">
        <v>270</v>
      </c>
      <c r="D53" s="72">
        <f t="shared" si="2"/>
        <v>314.40550000000019</v>
      </c>
    </row>
    <row r="54" spans="3:4">
      <c r="C54" s="20" t="s">
        <v>271</v>
      </c>
      <c r="D54" s="72">
        <f t="shared" si="2"/>
        <v>299.9100000000002</v>
      </c>
    </row>
    <row r="55" spans="3:4">
      <c r="C55" s="20" t="s">
        <v>272</v>
      </c>
      <c r="D55" s="72">
        <f t="shared" si="2"/>
        <v>285.4145000000002</v>
      </c>
    </row>
    <row r="56" spans="3:4">
      <c r="C56" s="20" t="s">
        <v>273</v>
      </c>
      <c r="D56" s="72">
        <f t="shared" si="2"/>
        <v>270.91900000000021</v>
      </c>
    </row>
    <row r="57" spans="3:4">
      <c r="C57" s="20" t="s">
        <v>274</v>
      </c>
      <c r="D57" s="72">
        <f t="shared" si="2"/>
        <v>256.42350000000022</v>
      </c>
    </row>
    <row r="58" spans="3:4">
      <c r="C58" s="20" t="s">
        <v>275</v>
      </c>
      <c r="D58" s="72">
        <f t="shared" si="2"/>
        <v>241.92800000000022</v>
      </c>
    </row>
    <row r="59" spans="3:4">
      <c r="C59" s="20" t="s">
        <v>276</v>
      </c>
      <c r="D59" s="72">
        <f t="shared" si="2"/>
        <v>227.43250000000023</v>
      </c>
    </row>
    <row r="60" spans="3:4">
      <c r="C60" s="20" t="s">
        <v>277</v>
      </c>
      <c r="D60" s="72">
        <f t="shared" si="2"/>
        <v>212.93700000000024</v>
      </c>
    </row>
    <row r="61" spans="3:4">
      <c r="C61" s="20" t="s">
        <v>278</v>
      </c>
      <c r="D61" s="72">
        <f t="shared" si="2"/>
        <v>198.44150000000025</v>
      </c>
    </row>
    <row r="62" spans="3:4">
      <c r="C62" s="20" t="s">
        <v>279</v>
      </c>
      <c r="D62" s="72">
        <f t="shared" si="2"/>
        <v>183.94600000000025</v>
      </c>
    </row>
    <row r="63" spans="3:4">
      <c r="C63" s="20" t="s">
        <v>280</v>
      </c>
      <c r="D63" s="72">
        <f t="shared" si="2"/>
        <v>169.45050000000026</v>
      </c>
    </row>
    <row r="64" spans="3:4">
      <c r="C64" s="20" t="s">
        <v>281</v>
      </c>
      <c r="D64" s="72">
        <f t="shared" si="2"/>
        <v>154.95500000000027</v>
      </c>
    </row>
    <row r="65" spans="3:5">
      <c r="C65" s="20" t="s">
        <v>282</v>
      </c>
      <c r="D65" s="72">
        <f t="shared" si="2"/>
        <v>140.45950000000028</v>
      </c>
    </row>
    <row r="66" spans="3:5">
      <c r="C66" s="20" t="s">
        <v>283</v>
      </c>
      <c r="D66" s="72">
        <f t="shared" si="2"/>
        <v>125.96400000000027</v>
      </c>
    </row>
    <row r="67" spans="3:5">
      <c r="C67" s="20" t="s">
        <v>284</v>
      </c>
      <c r="D67" s="72">
        <f t="shared" si="2"/>
        <v>111.46850000000026</v>
      </c>
    </row>
    <row r="68" spans="3:5">
      <c r="C68" s="20" t="s">
        <v>285</v>
      </c>
      <c r="D68" s="72">
        <f t="shared" si="2"/>
        <v>96.973000000000255</v>
      </c>
    </row>
    <row r="69" spans="3:5">
      <c r="C69" s="20" t="s">
        <v>286</v>
      </c>
      <c r="D69" s="72">
        <f t="shared" si="2"/>
        <v>82.477500000000248</v>
      </c>
    </row>
    <row r="70" spans="3:5">
      <c r="C70" s="20" t="s">
        <v>287</v>
      </c>
      <c r="D70" s="72">
        <f t="shared" si="2"/>
        <v>67.982000000000241</v>
      </c>
    </row>
    <row r="71" spans="3:5">
      <c r="C71" s="20" t="s">
        <v>288</v>
      </c>
      <c r="D71" s="72">
        <f t="shared" si="2"/>
        <v>53.486500000000241</v>
      </c>
    </row>
    <row r="72" spans="3:5">
      <c r="C72" s="20" t="s">
        <v>289</v>
      </c>
      <c r="D72" s="72">
        <f t="shared" si="2"/>
        <v>38.991000000000241</v>
      </c>
    </row>
    <row r="73" spans="3:5">
      <c r="C73" s="20" t="s">
        <v>290</v>
      </c>
      <c r="D73" s="72">
        <f t="shared" si="2"/>
        <v>24.495500000000241</v>
      </c>
    </row>
    <row r="74" spans="3:5">
      <c r="C74" s="20" t="s">
        <v>291</v>
      </c>
      <c r="D74" s="72">
        <v>10</v>
      </c>
    </row>
    <row r="75" spans="3:5">
      <c r="C75" s="20" t="s">
        <v>292</v>
      </c>
      <c r="D75" s="72">
        <f>D73-D78</f>
        <v>10.00000000000024</v>
      </c>
      <c r="E75" s="20" t="s">
        <v>295</v>
      </c>
    </row>
    <row r="78" spans="3:5">
      <c r="D78" s="108">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G18" sqref="G18"/>
    </sheetView>
  </sheetViews>
  <sheetFormatPr defaultRowHeight="15"/>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c r="A1" s="2"/>
      <c r="B1" s="3" t="s">
        <v>349</v>
      </c>
      <c r="C1" s="3"/>
      <c r="D1" s="3"/>
      <c r="E1" s="3"/>
      <c r="F1" s="3"/>
      <c r="G1" s="3"/>
      <c r="H1" s="3"/>
      <c r="I1" s="3"/>
      <c r="J1" s="3"/>
      <c r="K1" s="3"/>
      <c r="AQ1" s="22"/>
      <c r="AR1" s="22"/>
      <c r="AS1" s="22"/>
      <c r="AT1" s="22"/>
      <c r="AU1" s="22"/>
      <c r="AV1" s="22"/>
      <c r="AW1" s="22"/>
      <c r="AX1" s="22"/>
      <c r="AY1" s="22"/>
      <c r="AZ1" s="22"/>
      <c r="BA1" s="22"/>
      <c r="BB1" s="22"/>
      <c r="BC1" s="22"/>
      <c r="BD1" s="22"/>
    </row>
    <row r="2" spans="1:56">
      <c r="AQ2" s="22"/>
      <c r="AR2" s="22"/>
      <c r="AS2" s="22"/>
      <c r="AT2" s="22"/>
      <c r="AU2" s="22"/>
      <c r="AV2" s="22"/>
      <c r="AW2" s="22"/>
      <c r="AX2" s="22"/>
      <c r="AY2" s="22"/>
      <c r="AZ2" s="22"/>
      <c r="BA2" s="22"/>
      <c r="BB2" s="22"/>
      <c r="BC2" s="22"/>
      <c r="BD2" s="22"/>
    </row>
    <row r="3" spans="1:56">
      <c r="B3" s="9"/>
      <c r="C3" s="9"/>
      <c r="D3" s="9"/>
      <c r="E3" s="9"/>
      <c r="F3" s="9"/>
      <c r="G3" s="9"/>
      <c r="AQ3" s="22"/>
      <c r="AR3" s="22"/>
      <c r="AS3" s="22"/>
      <c r="AT3" s="22"/>
      <c r="AU3" s="22"/>
      <c r="AV3" s="22"/>
      <c r="AW3" s="22"/>
      <c r="AX3" s="22"/>
      <c r="AY3" s="22"/>
      <c r="AZ3" s="22"/>
      <c r="BA3" s="22"/>
      <c r="BB3" s="22"/>
      <c r="BC3" s="22"/>
      <c r="BD3" s="22"/>
    </row>
    <row r="4" spans="1:56">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c r="A7" s="185" t="s">
        <v>11</v>
      </c>
      <c r="B7" s="61" t="s">
        <v>159</v>
      </c>
      <c r="C7" s="60"/>
      <c r="D7" s="61" t="s">
        <v>40</v>
      </c>
      <c r="E7" s="62">
        <v>0</v>
      </c>
      <c r="F7" s="62">
        <v>0</v>
      </c>
      <c r="G7" s="62">
        <v>0</v>
      </c>
      <c r="H7" s="62">
        <v>-3.7531018036829322</v>
      </c>
      <c r="I7" s="62">
        <v>-3.6250094301444835</v>
      </c>
      <c r="J7" s="62">
        <v>-3.7799647970208476</v>
      </c>
      <c r="K7" s="62">
        <v>0</v>
      </c>
      <c r="L7" s="62">
        <v>0</v>
      </c>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1"/>
      <c r="AY7" s="61"/>
      <c r="AZ7" s="61"/>
      <c r="BA7" s="61"/>
      <c r="BB7" s="61"/>
      <c r="BC7" s="61"/>
      <c r="BD7" s="61"/>
    </row>
    <row r="8" spans="1:56">
      <c r="A8" s="186"/>
      <c r="B8" s="61" t="s">
        <v>176</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c r="A9" s="186"/>
      <c r="B9" s="61" t="s">
        <v>198</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c r="A10" s="186"/>
      <c r="B10" s="61" t="s">
        <v>198</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c r="A11" s="186"/>
      <c r="B11" s="61" t="s">
        <v>198</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c r="A12" s="187"/>
      <c r="B12" s="124" t="s">
        <v>197</v>
      </c>
      <c r="C12" s="58"/>
      <c r="D12" s="125" t="s">
        <v>40</v>
      </c>
      <c r="E12" s="59">
        <f>SUM(E7:E11)</f>
        <v>0</v>
      </c>
      <c r="F12" s="59">
        <f t="shared" ref="F12:AW12" si="0">SUM(F7:F11)</f>
        <v>0</v>
      </c>
      <c r="G12" s="59">
        <f t="shared" si="0"/>
        <v>0</v>
      </c>
      <c r="H12" s="59">
        <f t="shared" si="0"/>
        <v>-3.7531018036829322</v>
      </c>
      <c r="I12" s="59">
        <f t="shared" si="0"/>
        <v>-3.6250094301444835</v>
      </c>
      <c r="J12" s="59">
        <f t="shared" si="0"/>
        <v>-3.7799647970208476</v>
      </c>
      <c r="K12" s="59">
        <f t="shared" si="0"/>
        <v>0</v>
      </c>
      <c r="L12" s="59">
        <f t="shared" si="0"/>
        <v>0</v>
      </c>
      <c r="M12" s="59">
        <f t="shared" si="0"/>
        <v>0</v>
      </c>
      <c r="N12" s="59">
        <f t="shared" si="0"/>
        <v>0</v>
      </c>
      <c r="O12" s="59">
        <f t="shared" si="0"/>
        <v>0</v>
      </c>
      <c r="P12" s="59">
        <f t="shared" si="0"/>
        <v>0</v>
      </c>
      <c r="Q12" s="59">
        <f t="shared" si="0"/>
        <v>0</v>
      </c>
      <c r="R12" s="59">
        <f t="shared" si="0"/>
        <v>0</v>
      </c>
      <c r="S12" s="59">
        <f t="shared" si="0"/>
        <v>0</v>
      </c>
      <c r="T12" s="59">
        <f t="shared" si="0"/>
        <v>0</v>
      </c>
      <c r="U12" s="59">
        <f t="shared" si="0"/>
        <v>0</v>
      </c>
      <c r="V12" s="59">
        <f t="shared" si="0"/>
        <v>0</v>
      </c>
      <c r="W12" s="59">
        <f t="shared" si="0"/>
        <v>0</v>
      </c>
      <c r="X12" s="59">
        <f t="shared" si="0"/>
        <v>0</v>
      </c>
      <c r="Y12" s="59">
        <f t="shared" si="0"/>
        <v>0</v>
      </c>
      <c r="Z12" s="59">
        <f t="shared" si="0"/>
        <v>0</v>
      </c>
      <c r="AA12" s="59">
        <f t="shared" si="0"/>
        <v>0</v>
      </c>
      <c r="AB12" s="59">
        <f t="shared" si="0"/>
        <v>0</v>
      </c>
      <c r="AC12" s="59">
        <f t="shared" si="0"/>
        <v>0</v>
      </c>
      <c r="AD12" s="59">
        <f t="shared" si="0"/>
        <v>0</v>
      </c>
      <c r="AE12" s="59">
        <f t="shared" si="0"/>
        <v>0</v>
      </c>
      <c r="AF12" s="59">
        <f t="shared" si="0"/>
        <v>0</v>
      </c>
      <c r="AG12" s="59">
        <f t="shared" si="0"/>
        <v>0</v>
      </c>
      <c r="AH12" s="59">
        <f t="shared" si="0"/>
        <v>0</v>
      </c>
      <c r="AI12" s="59">
        <f t="shared" si="0"/>
        <v>0</v>
      </c>
      <c r="AJ12" s="59">
        <f t="shared" si="0"/>
        <v>0</v>
      </c>
      <c r="AK12" s="59">
        <f t="shared" si="0"/>
        <v>0</v>
      </c>
      <c r="AL12" s="59">
        <f t="shared" si="0"/>
        <v>0</v>
      </c>
      <c r="AM12" s="59">
        <f t="shared" si="0"/>
        <v>0</v>
      </c>
      <c r="AN12" s="59">
        <f t="shared" si="0"/>
        <v>0</v>
      </c>
      <c r="AO12" s="59">
        <f t="shared" si="0"/>
        <v>0</v>
      </c>
      <c r="AP12" s="59">
        <f t="shared" si="0"/>
        <v>0</v>
      </c>
      <c r="AQ12" s="59">
        <f t="shared" si="0"/>
        <v>0</v>
      </c>
      <c r="AR12" s="59">
        <f t="shared" si="0"/>
        <v>0</v>
      </c>
      <c r="AS12" s="59">
        <f t="shared" si="0"/>
        <v>0</v>
      </c>
      <c r="AT12" s="59">
        <f t="shared" si="0"/>
        <v>0</v>
      </c>
      <c r="AU12" s="59">
        <f t="shared" si="0"/>
        <v>0</v>
      </c>
      <c r="AV12" s="59">
        <f t="shared" si="0"/>
        <v>0</v>
      </c>
      <c r="AW12" s="59">
        <f t="shared" si="0"/>
        <v>0</v>
      </c>
      <c r="AX12" s="61"/>
      <c r="AY12" s="61"/>
      <c r="AZ12" s="61"/>
      <c r="BA12" s="61"/>
      <c r="BB12" s="61"/>
      <c r="BC12" s="61"/>
      <c r="BD12" s="61"/>
    </row>
    <row r="13" spans="1:56" ht="12.75" customHeight="1">
      <c r="A13" s="181" t="s">
        <v>307</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c r="A14" s="182"/>
      <c r="B14" s="9" t="s">
        <v>202</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c r="A15" s="182"/>
      <c r="B15" s="9" t="s">
        <v>298</v>
      </c>
      <c r="C15" s="11"/>
      <c r="D15" s="11" t="s">
        <v>40</v>
      </c>
      <c r="E15" s="81">
        <f>'Fixed data'!$G$7*E$31/1000000</f>
        <v>0</v>
      </c>
      <c r="F15" s="81">
        <f>'Fixed data'!$G$7*F$31/1000000</f>
        <v>0</v>
      </c>
      <c r="G15" s="81">
        <f>'Fixed data'!$G$7*G$31/1000000</f>
        <v>0</v>
      </c>
      <c r="H15" s="81">
        <f>'Fixed data'!$G$7*H$31/1000000</f>
        <v>0</v>
      </c>
      <c r="I15" s="81">
        <f>'Fixed data'!$G$7*I$31/1000000</f>
        <v>0</v>
      </c>
      <c r="J15" s="81">
        <f>'Fixed data'!$G$7*J$31/1000000</f>
        <v>0</v>
      </c>
      <c r="K15" s="81">
        <f>'Fixed data'!$G$7*K$31/1000000</f>
        <v>0</v>
      </c>
      <c r="L15" s="81">
        <f>'Fixed data'!$G$7*L$31/1000000</f>
        <v>0</v>
      </c>
      <c r="M15" s="81">
        <f>'Fixed data'!$G$7*M$31/1000000</f>
        <v>0</v>
      </c>
      <c r="N15" s="81">
        <f>'Fixed data'!$G$7*N$31/1000000</f>
        <v>0</v>
      </c>
      <c r="O15" s="81">
        <f>'Fixed data'!$G$7*O$31/1000000</f>
        <v>0</v>
      </c>
      <c r="P15" s="81">
        <f>'Fixed data'!$G$7*P$31/1000000</f>
        <v>0</v>
      </c>
      <c r="Q15" s="81">
        <f>'Fixed data'!$G$7*Q$31/1000000</f>
        <v>0</v>
      </c>
      <c r="R15" s="81">
        <f>'Fixed data'!$G$7*R$31/1000000</f>
        <v>0</v>
      </c>
      <c r="S15" s="81">
        <f>'Fixed data'!$G$7*S$31/1000000</f>
        <v>0</v>
      </c>
      <c r="T15" s="81">
        <f>'Fixed data'!$G$7*T$31/1000000</f>
        <v>0</v>
      </c>
      <c r="U15" s="81">
        <f>'Fixed data'!$G$7*U$31/1000000</f>
        <v>0</v>
      </c>
      <c r="V15" s="81">
        <f>'Fixed data'!$G$7*V$31/1000000</f>
        <v>0</v>
      </c>
      <c r="W15" s="81">
        <f>'Fixed data'!$G$7*W$31/1000000</f>
        <v>0</v>
      </c>
      <c r="X15" s="81">
        <f>'Fixed data'!$G$7*X$31/1000000</f>
        <v>0</v>
      </c>
      <c r="Y15" s="81">
        <f>'Fixed data'!$G$7*Y$31/1000000</f>
        <v>0</v>
      </c>
      <c r="Z15" s="81">
        <f>'Fixed data'!$G$7*Z$31/1000000</f>
        <v>0</v>
      </c>
      <c r="AA15" s="81">
        <f>'Fixed data'!$G$7*AA$31/1000000</f>
        <v>0</v>
      </c>
      <c r="AB15" s="81">
        <f>'Fixed data'!$G$7*AB$31/1000000</f>
        <v>0</v>
      </c>
      <c r="AC15" s="81">
        <f>'Fixed data'!$G$7*AC$31/1000000</f>
        <v>0</v>
      </c>
      <c r="AD15" s="81">
        <f>'Fixed data'!$G$7*AD$31/1000000</f>
        <v>0</v>
      </c>
      <c r="AE15" s="81">
        <f>'Fixed data'!$G$7*AE$31/1000000</f>
        <v>0</v>
      </c>
      <c r="AF15" s="81">
        <f>'Fixed data'!$G$7*AF$31/1000000</f>
        <v>0</v>
      </c>
      <c r="AG15" s="81">
        <f>'Fixed data'!$G$7*AG$31/1000000</f>
        <v>0</v>
      </c>
      <c r="AH15" s="81">
        <f>'Fixed data'!$G$7*AH$31/1000000</f>
        <v>0</v>
      </c>
      <c r="AI15" s="81">
        <f>'Fixed data'!$G$7*AI$31/1000000</f>
        <v>0</v>
      </c>
      <c r="AJ15" s="81">
        <f>'Fixed data'!$G$7*AJ$31/1000000</f>
        <v>0</v>
      </c>
      <c r="AK15" s="81">
        <f>'Fixed data'!$G$7*AK$31/1000000</f>
        <v>0</v>
      </c>
      <c r="AL15" s="81">
        <f>'Fixed data'!$G$7*AL$31/1000000</f>
        <v>0</v>
      </c>
      <c r="AM15" s="81">
        <f>'Fixed data'!$G$7*AM$31/1000000</f>
        <v>0</v>
      </c>
      <c r="AN15" s="81">
        <f>'Fixed data'!$G$7*AN$31/1000000</f>
        <v>0</v>
      </c>
      <c r="AO15" s="81">
        <f>'Fixed data'!$G$7*AO$31/1000000</f>
        <v>0</v>
      </c>
      <c r="AP15" s="81">
        <f>'Fixed data'!$G$7*AP$31/1000000</f>
        <v>0</v>
      </c>
      <c r="AQ15" s="81">
        <f>'Fixed data'!$G$7*AQ$31/1000000</f>
        <v>0</v>
      </c>
      <c r="AR15" s="81">
        <f>'Fixed data'!$G$7*AR$31/1000000</f>
        <v>0</v>
      </c>
      <c r="AS15" s="81">
        <f>'Fixed data'!$G$7*AS$31/1000000</f>
        <v>0</v>
      </c>
      <c r="AT15" s="81">
        <f>'Fixed data'!$G$7*AT$31/1000000</f>
        <v>0</v>
      </c>
      <c r="AU15" s="81">
        <f>'Fixed data'!$G$7*AU$31/1000000</f>
        <v>0</v>
      </c>
      <c r="AV15" s="81">
        <f>'Fixed data'!$G$7*AV$31/1000000</f>
        <v>0</v>
      </c>
      <c r="AW15" s="81">
        <f>'Fixed data'!$G$7*AW$31/1000000</f>
        <v>0</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c r="A16" s="182"/>
      <c r="B16" s="9" t="s">
        <v>299</v>
      </c>
      <c r="C16" s="9"/>
      <c r="D16" s="9" t="s">
        <v>40</v>
      </c>
      <c r="E16" s="81">
        <f>'Fixed data'!$G$8*E32/1000000</f>
        <v>0</v>
      </c>
      <c r="F16" s="81">
        <f>'Fixed data'!$G$8*F32/1000000</f>
        <v>0</v>
      </c>
      <c r="G16" s="81">
        <f>'Fixed data'!$G$8*G32/1000000</f>
        <v>0</v>
      </c>
      <c r="H16" s="81">
        <f>'Fixed data'!$G$8*H32/1000000</f>
        <v>0</v>
      </c>
      <c r="I16" s="81">
        <f>'Fixed data'!$G$8*I32/1000000</f>
        <v>0</v>
      </c>
      <c r="J16" s="81">
        <f>'Fixed data'!$G$8*J32/1000000</f>
        <v>0</v>
      </c>
      <c r="K16" s="81">
        <f>'Fixed data'!$G$8*K32/1000000</f>
        <v>0</v>
      </c>
      <c r="L16" s="81">
        <f>'Fixed data'!$G$8*L32/1000000</f>
        <v>0</v>
      </c>
      <c r="M16" s="81">
        <f>'Fixed data'!$G$8*M32/1000000</f>
        <v>0</v>
      </c>
      <c r="N16" s="81">
        <f>'Fixed data'!$G$8*N32/1000000</f>
        <v>0</v>
      </c>
      <c r="O16" s="81">
        <f>'Fixed data'!$G$8*O32/1000000</f>
        <v>0</v>
      </c>
      <c r="P16" s="81">
        <f>'Fixed data'!$G$8*P32/1000000</f>
        <v>0</v>
      </c>
      <c r="Q16" s="81">
        <f>'Fixed data'!$G$8*Q32/1000000</f>
        <v>0</v>
      </c>
      <c r="R16" s="81">
        <f>'Fixed data'!$G$8*R32/1000000</f>
        <v>0</v>
      </c>
      <c r="S16" s="81">
        <f>'Fixed data'!$G$8*S32/1000000</f>
        <v>0</v>
      </c>
      <c r="T16" s="81">
        <f>'Fixed data'!$G$8*T32/1000000</f>
        <v>0</v>
      </c>
      <c r="U16" s="81">
        <f>'Fixed data'!$G$8*U32/1000000</f>
        <v>0</v>
      </c>
      <c r="V16" s="81">
        <f>'Fixed data'!$G$8*V32/1000000</f>
        <v>0</v>
      </c>
      <c r="W16" s="81">
        <f>'Fixed data'!$G$8*W32/1000000</f>
        <v>0</v>
      </c>
      <c r="X16" s="81">
        <f>'Fixed data'!$G$8*X32/1000000</f>
        <v>0</v>
      </c>
      <c r="Y16" s="81">
        <f>'Fixed data'!$G$8*Y32/1000000</f>
        <v>0</v>
      </c>
      <c r="Z16" s="81">
        <f>'Fixed data'!$G$8*Z32/1000000</f>
        <v>0</v>
      </c>
      <c r="AA16" s="81">
        <f>'Fixed data'!$G$8*AA32/1000000</f>
        <v>0</v>
      </c>
      <c r="AB16" s="81">
        <f>'Fixed data'!$G$8*AB32/1000000</f>
        <v>0</v>
      </c>
      <c r="AC16" s="81">
        <f>'Fixed data'!$G$8*AC32/1000000</f>
        <v>0</v>
      </c>
      <c r="AD16" s="81">
        <f>'Fixed data'!$G$8*AD32/1000000</f>
        <v>0</v>
      </c>
      <c r="AE16" s="81">
        <f>'Fixed data'!$G$8*AE32/1000000</f>
        <v>0</v>
      </c>
      <c r="AF16" s="81">
        <f>'Fixed data'!$G$8*AF32/1000000</f>
        <v>0</v>
      </c>
      <c r="AG16" s="81">
        <f>'Fixed data'!$G$8*AG32/1000000</f>
        <v>0</v>
      </c>
      <c r="AH16" s="81">
        <f>'Fixed data'!$G$8*AH32/1000000</f>
        <v>0</v>
      </c>
      <c r="AI16" s="81">
        <f>'Fixed data'!$G$8*AI32/1000000</f>
        <v>0</v>
      </c>
      <c r="AJ16" s="81">
        <f>'Fixed data'!$G$8*AJ32/1000000</f>
        <v>0</v>
      </c>
      <c r="AK16" s="81">
        <f>'Fixed data'!$G$8*AK32/1000000</f>
        <v>0</v>
      </c>
      <c r="AL16" s="81">
        <f>'Fixed data'!$G$8*AL32/1000000</f>
        <v>0</v>
      </c>
      <c r="AM16" s="81">
        <f>'Fixed data'!$G$8*AM32/1000000</f>
        <v>0</v>
      </c>
      <c r="AN16" s="81">
        <f>'Fixed data'!$G$8*AN32/1000000</f>
        <v>0</v>
      </c>
      <c r="AO16" s="81">
        <f>'Fixed data'!$G$8*AO32/1000000</f>
        <v>0</v>
      </c>
      <c r="AP16" s="81">
        <f>'Fixed data'!$G$8*AP32/1000000</f>
        <v>0</v>
      </c>
      <c r="AQ16" s="81">
        <f>'Fixed data'!$G$8*AQ32/1000000</f>
        <v>0</v>
      </c>
      <c r="AR16" s="81">
        <f>'Fixed data'!$G$8*AR32/1000000</f>
        <v>0</v>
      </c>
      <c r="AS16" s="81">
        <f>'Fixed data'!$G$8*AS32/1000000</f>
        <v>0</v>
      </c>
      <c r="AT16" s="81">
        <f>'Fixed data'!$G$8*AT32/1000000</f>
        <v>0</v>
      </c>
      <c r="AU16" s="81">
        <f>'Fixed data'!$G$8*AU32/1000000</f>
        <v>0</v>
      </c>
      <c r="AV16" s="81">
        <f>'Fixed data'!$G$8*AV32/1000000</f>
        <v>0</v>
      </c>
      <c r="AW16" s="81">
        <f>'Fixed data'!$G$8*AW32/1000000</f>
        <v>0</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c r="A17" s="182"/>
      <c r="B17" s="4" t="s">
        <v>203</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c r="A18" s="182"/>
      <c r="B18" s="9" t="s">
        <v>70</v>
      </c>
      <c r="C18" s="9"/>
      <c r="D18" s="4" t="s">
        <v>40</v>
      </c>
      <c r="E18" s="34">
        <f>E34*'Fixed data'!$G$9</f>
        <v>0</v>
      </c>
      <c r="F18" s="34">
        <f>F34*'Fixed data'!$G$9</f>
        <v>0</v>
      </c>
      <c r="G18" s="34">
        <f>G34*'Fixed data'!$G$9</f>
        <v>0</v>
      </c>
      <c r="H18" s="34">
        <f>H34*'Fixed data'!$G$9</f>
        <v>0</v>
      </c>
      <c r="I18" s="34">
        <f>I34*'Fixed data'!$G$9</f>
        <v>0</v>
      </c>
      <c r="J18" s="34">
        <f>J34*'Fixed data'!$G$9</f>
        <v>0</v>
      </c>
      <c r="K18" s="34">
        <f>K34*'Fixed data'!$G$9</f>
        <v>0</v>
      </c>
      <c r="L18" s="34">
        <f>L34*'Fixed data'!$G$9</f>
        <v>0</v>
      </c>
      <c r="M18" s="34">
        <f>M34*'Fixed data'!$G$9</f>
        <v>0</v>
      </c>
      <c r="N18" s="34">
        <f>N34*'Fixed data'!$G$9</f>
        <v>0</v>
      </c>
      <c r="O18" s="34">
        <f>O34*'Fixed data'!$G$9</f>
        <v>0</v>
      </c>
      <c r="P18" s="34">
        <f>P34*'Fixed data'!$G$9</f>
        <v>0</v>
      </c>
      <c r="Q18" s="34">
        <f>Q34*'Fixed data'!$G$9</f>
        <v>0</v>
      </c>
      <c r="R18" s="34">
        <f>R34*'Fixed data'!$G$9</f>
        <v>0</v>
      </c>
      <c r="S18" s="34">
        <f>S34*'Fixed data'!$G$9</f>
        <v>0</v>
      </c>
      <c r="T18" s="34">
        <f>T34*'Fixed data'!$G$9</f>
        <v>0</v>
      </c>
      <c r="U18" s="34">
        <f>U34*'Fixed data'!$G$9</f>
        <v>0</v>
      </c>
      <c r="V18" s="34">
        <f>V34*'Fixed data'!$G$9</f>
        <v>0</v>
      </c>
      <c r="W18" s="34">
        <f>W34*'Fixed data'!$G$9</f>
        <v>0</v>
      </c>
      <c r="X18" s="34">
        <f>X34*'Fixed data'!$G$9</f>
        <v>0</v>
      </c>
      <c r="Y18" s="34">
        <f>Y34*'Fixed data'!$G$9</f>
        <v>0</v>
      </c>
      <c r="Z18" s="34">
        <f>Z34*'Fixed data'!$G$9</f>
        <v>0</v>
      </c>
      <c r="AA18" s="34">
        <f>AA34*'Fixed data'!$G$9</f>
        <v>0</v>
      </c>
      <c r="AB18" s="34">
        <f>AB34*'Fixed data'!$G$9</f>
        <v>0</v>
      </c>
      <c r="AC18" s="34">
        <f>AC34*'Fixed data'!$G$9</f>
        <v>0</v>
      </c>
      <c r="AD18" s="34">
        <f>AD34*'Fixed data'!$G$9</f>
        <v>0</v>
      </c>
      <c r="AE18" s="34">
        <f>AE34*'Fixed data'!$G$9</f>
        <v>0</v>
      </c>
      <c r="AF18" s="34">
        <f>AF34*'Fixed data'!$G$9</f>
        <v>0</v>
      </c>
      <c r="AG18" s="34">
        <f>AG34*'Fixed data'!$G$9</f>
        <v>0</v>
      </c>
      <c r="AH18" s="34">
        <f>AH34*'Fixed data'!$G$9</f>
        <v>0</v>
      </c>
      <c r="AI18" s="34">
        <f>AI34*'Fixed data'!$G$9</f>
        <v>0</v>
      </c>
      <c r="AJ18" s="34">
        <f>AJ34*'Fixed data'!$G$9</f>
        <v>0</v>
      </c>
      <c r="AK18" s="34">
        <f>AK34*'Fixed data'!$G$9</f>
        <v>0</v>
      </c>
      <c r="AL18" s="34">
        <f>AL34*'Fixed data'!$G$9</f>
        <v>0</v>
      </c>
      <c r="AM18" s="34">
        <f>AM34*'Fixed data'!$G$9</f>
        <v>0</v>
      </c>
      <c r="AN18" s="34">
        <f>AN34*'Fixed data'!$G$9</f>
        <v>0</v>
      </c>
      <c r="AO18" s="34">
        <f>AO34*'Fixed data'!$G$9</f>
        <v>0</v>
      </c>
      <c r="AP18" s="34">
        <f>AP34*'Fixed data'!$G$9</f>
        <v>0</v>
      </c>
      <c r="AQ18" s="34">
        <f>AQ34*'Fixed data'!$G$9</f>
        <v>0</v>
      </c>
      <c r="AR18" s="34">
        <f>AR34*'Fixed data'!$G$9</f>
        <v>0</v>
      </c>
      <c r="AS18" s="34">
        <f>AS34*'Fixed data'!$G$9</f>
        <v>0</v>
      </c>
      <c r="AT18" s="34">
        <f>AT34*'Fixed data'!$G$9</f>
        <v>0</v>
      </c>
      <c r="AU18" s="34">
        <f>AU34*'Fixed data'!$G$9</f>
        <v>0</v>
      </c>
      <c r="AV18" s="34">
        <f>AV34*'Fixed data'!$G$9</f>
        <v>0</v>
      </c>
      <c r="AW18" s="34">
        <f>AW34*'Fixed data'!$G$9</f>
        <v>0</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c r="A19" s="182"/>
      <c r="B19" s="9" t="s">
        <v>71</v>
      </c>
      <c r="C19" s="9"/>
      <c r="D19" s="4" t="s">
        <v>40</v>
      </c>
      <c r="E19" s="34">
        <f>E35*'Fixed data'!$G$10</f>
        <v>0</v>
      </c>
      <c r="F19" s="34">
        <f>F35*'Fixed data'!$G$10</f>
        <v>0</v>
      </c>
      <c r="G19" s="34">
        <f>G35*'Fixed data'!$G$10</f>
        <v>0</v>
      </c>
      <c r="H19" s="34">
        <f>H35*'Fixed data'!$G$10</f>
        <v>0</v>
      </c>
      <c r="I19" s="34">
        <f>I35*'Fixed data'!$G$10</f>
        <v>0</v>
      </c>
      <c r="J19" s="34">
        <f>J35*'Fixed data'!$G$10</f>
        <v>0</v>
      </c>
      <c r="K19" s="34">
        <f>K35*'Fixed data'!$G$10</f>
        <v>0</v>
      </c>
      <c r="L19" s="34">
        <f>L35*'Fixed data'!$G$10</f>
        <v>0</v>
      </c>
      <c r="M19" s="34">
        <f>M35*'Fixed data'!$G$10</f>
        <v>0</v>
      </c>
      <c r="N19" s="34">
        <f>N35*'Fixed data'!$G$10</f>
        <v>0</v>
      </c>
      <c r="O19" s="34">
        <f>O35*'Fixed data'!$G$10</f>
        <v>0</v>
      </c>
      <c r="P19" s="34">
        <f>P35*'Fixed data'!$G$10</f>
        <v>0</v>
      </c>
      <c r="Q19" s="34">
        <f>Q35*'Fixed data'!$G$10</f>
        <v>0</v>
      </c>
      <c r="R19" s="34">
        <f>R35*'Fixed data'!$G$10</f>
        <v>0</v>
      </c>
      <c r="S19" s="34">
        <f>S35*'Fixed data'!$G$10</f>
        <v>0</v>
      </c>
      <c r="T19" s="34">
        <f>T35*'Fixed data'!$G$10</f>
        <v>0</v>
      </c>
      <c r="U19" s="34">
        <f>U35*'Fixed data'!$G$10</f>
        <v>0</v>
      </c>
      <c r="V19" s="34">
        <f>V35*'Fixed data'!$G$10</f>
        <v>0</v>
      </c>
      <c r="W19" s="34">
        <f>W35*'Fixed data'!$G$10</f>
        <v>0</v>
      </c>
      <c r="X19" s="34">
        <f>X35*'Fixed data'!$G$10</f>
        <v>0</v>
      </c>
      <c r="Y19" s="34">
        <f>Y35*'Fixed data'!$G$10</f>
        <v>0</v>
      </c>
      <c r="Z19" s="34">
        <f>Z35*'Fixed data'!$G$10</f>
        <v>0</v>
      </c>
      <c r="AA19" s="34">
        <f>AA35*'Fixed data'!$G$10</f>
        <v>0</v>
      </c>
      <c r="AB19" s="34">
        <f>AB35*'Fixed data'!$G$10</f>
        <v>0</v>
      </c>
      <c r="AC19" s="34">
        <f>AC35*'Fixed data'!$G$10</f>
        <v>0</v>
      </c>
      <c r="AD19" s="34">
        <f>AD35*'Fixed data'!$G$10</f>
        <v>0</v>
      </c>
      <c r="AE19" s="34">
        <f>AE35*'Fixed data'!$G$10</f>
        <v>0</v>
      </c>
      <c r="AF19" s="34">
        <f>AF35*'Fixed data'!$G$10</f>
        <v>0</v>
      </c>
      <c r="AG19" s="34">
        <f>AG35*'Fixed data'!$G$10</f>
        <v>0</v>
      </c>
      <c r="AH19" s="34">
        <f>AH35*'Fixed data'!$G$10</f>
        <v>0</v>
      </c>
      <c r="AI19" s="34">
        <f>AI35*'Fixed data'!$G$10</f>
        <v>0</v>
      </c>
      <c r="AJ19" s="34">
        <f>AJ35*'Fixed data'!$G$10</f>
        <v>0</v>
      </c>
      <c r="AK19" s="34">
        <f>AK35*'Fixed data'!$G$10</f>
        <v>0</v>
      </c>
      <c r="AL19" s="34">
        <f>AL35*'Fixed data'!$G$10</f>
        <v>0</v>
      </c>
      <c r="AM19" s="34">
        <f>AM35*'Fixed data'!$G$10</f>
        <v>0</v>
      </c>
      <c r="AN19" s="34">
        <f>AN35*'Fixed data'!$G$10</f>
        <v>0</v>
      </c>
      <c r="AO19" s="34">
        <f>AO35*'Fixed data'!$G$10</f>
        <v>0</v>
      </c>
      <c r="AP19" s="34">
        <f>AP35*'Fixed data'!$G$10</f>
        <v>0</v>
      </c>
      <c r="AQ19" s="34">
        <f>AQ35*'Fixed data'!$G$10</f>
        <v>0</v>
      </c>
      <c r="AR19" s="34">
        <f>AR35*'Fixed data'!$G$10</f>
        <v>0</v>
      </c>
      <c r="AS19" s="34">
        <f>AS35*'Fixed data'!$G$10</f>
        <v>0</v>
      </c>
      <c r="AT19" s="34">
        <f>AT35*'Fixed data'!$G$10</f>
        <v>0</v>
      </c>
      <c r="AU19" s="34">
        <f>AU35*'Fixed data'!$G$10</f>
        <v>0</v>
      </c>
      <c r="AV19" s="34">
        <f>AV35*'Fixed data'!$G$10</f>
        <v>0</v>
      </c>
      <c r="AW19" s="34">
        <f>AW35*'Fixed data'!$G$10</f>
        <v>0</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c r="A20" s="182"/>
      <c r="B20" s="4" t="s">
        <v>84</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c r="A21" s="182"/>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c r="A22" s="182"/>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c r="A23" s="182"/>
      <c r="B23" s="9" t="s">
        <v>211</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c r="A24" s="183"/>
      <c r="B24" s="13" t="s">
        <v>101</v>
      </c>
      <c r="C24" s="13"/>
      <c r="D24" s="13" t="s">
        <v>40</v>
      </c>
      <c r="E24" s="53">
        <f>SUM(E13:E23)</f>
        <v>0</v>
      </c>
      <c r="F24" s="53">
        <f t="shared" ref="F24:BD24" si="1">SUM(F13:F23)</f>
        <v>0</v>
      </c>
      <c r="G24" s="53">
        <f t="shared" si="1"/>
        <v>0</v>
      </c>
      <c r="H24" s="53">
        <f t="shared" si="1"/>
        <v>0</v>
      </c>
      <c r="I24" s="53">
        <f t="shared" si="1"/>
        <v>0</v>
      </c>
      <c r="J24" s="53">
        <f t="shared" si="1"/>
        <v>0</v>
      </c>
      <c r="K24" s="53">
        <f t="shared" si="1"/>
        <v>0</v>
      </c>
      <c r="L24" s="53">
        <f t="shared" si="1"/>
        <v>0</v>
      </c>
      <c r="M24" s="53">
        <f t="shared" si="1"/>
        <v>0</v>
      </c>
      <c r="N24" s="53">
        <f t="shared" si="1"/>
        <v>0</v>
      </c>
      <c r="O24" s="53">
        <f t="shared" si="1"/>
        <v>0</v>
      </c>
      <c r="P24" s="53">
        <f t="shared" si="1"/>
        <v>0</v>
      </c>
      <c r="Q24" s="53">
        <f t="shared" si="1"/>
        <v>0</v>
      </c>
      <c r="R24" s="53">
        <f t="shared" si="1"/>
        <v>0</v>
      </c>
      <c r="S24" s="53">
        <f t="shared" si="1"/>
        <v>0</v>
      </c>
      <c r="T24" s="53">
        <f t="shared" si="1"/>
        <v>0</v>
      </c>
      <c r="U24" s="53">
        <f t="shared" si="1"/>
        <v>0</v>
      </c>
      <c r="V24" s="53">
        <f t="shared" si="1"/>
        <v>0</v>
      </c>
      <c r="W24" s="53">
        <f t="shared" si="1"/>
        <v>0</v>
      </c>
      <c r="X24" s="53">
        <f t="shared" si="1"/>
        <v>0</v>
      </c>
      <c r="Y24" s="53">
        <f t="shared" si="1"/>
        <v>0</v>
      </c>
      <c r="Z24" s="53">
        <f t="shared" si="1"/>
        <v>0</v>
      </c>
      <c r="AA24" s="53">
        <f t="shared" si="1"/>
        <v>0</v>
      </c>
      <c r="AB24" s="53">
        <f t="shared" si="1"/>
        <v>0</v>
      </c>
      <c r="AC24" s="53">
        <f t="shared" si="1"/>
        <v>0</v>
      </c>
      <c r="AD24" s="53">
        <f t="shared" si="1"/>
        <v>0</v>
      </c>
      <c r="AE24" s="53">
        <f t="shared" si="1"/>
        <v>0</v>
      </c>
      <c r="AF24" s="53">
        <f t="shared" si="1"/>
        <v>0</v>
      </c>
      <c r="AG24" s="53">
        <f t="shared" si="1"/>
        <v>0</v>
      </c>
      <c r="AH24" s="53">
        <f t="shared" si="1"/>
        <v>0</v>
      </c>
      <c r="AI24" s="53">
        <f t="shared" si="1"/>
        <v>0</v>
      </c>
      <c r="AJ24" s="53">
        <f t="shared" si="1"/>
        <v>0</v>
      </c>
      <c r="AK24" s="53">
        <f t="shared" si="1"/>
        <v>0</v>
      </c>
      <c r="AL24" s="53">
        <f t="shared" si="1"/>
        <v>0</v>
      </c>
      <c r="AM24" s="53">
        <f t="shared" si="1"/>
        <v>0</v>
      </c>
      <c r="AN24" s="53">
        <f t="shared" si="1"/>
        <v>0</v>
      </c>
      <c r="AO24" s="53">
        <f t="shared" si="1"/>
        <v>0</v>
      </c>
      <c r="AP24" s="53">
        <f t="shared" si="1"/>
        <v>0</v>
      </c>
      <c r="AQ24" s="53">
        <f t="shared" si="1"/>
        <v>0</v>
      </c>
      <c r="AR24" s="53">
        <f t="shared" si="1"/>
        <v>0</v>
      </c>
      <c r="AS24" s="53">
        <f t="shared" si="1"/>
        <v>0</v>
      </c>
      <c r="AT24" s="53">
        <f t="shared" si="1"/>
        <v>0</v>
      </c>
      <c r="AU24" s="53">
        <f t="shared" si="1"/>
        <v>0</v>
      </c>
      <c r="AV24" s="53">
        <f t="shared" si="1"/>
        <v>0</v>
      </c>
      <c r="AW24" s="53">
        <f t="shared" si="1"/>
        <v>0</v>
      </c>
      <c r="AX24" s="53">
        <f t="shared" si="1"/>
        <v>0</v>
      </c>
      <c r="AY24" s="53">
        <f t="shared" si="1"/>
        <v>0</v>
      </c>
      <c r="AZ24" s="53">
        <f t="shared" si="1"/>
        <v>0</v>
      </c>
      <c r="BA24" s="53">
        <f t="shared" si="1"/>
        <v>0</v>
      </c>
      <c r="BB24" s="53">
        <f t="shared" si="1"/>
        <v>0</v>
      </c>
      <c r="BC24" s="53">
        <f t="shared" si="1"/>
        <v>0</v>
      </c>
      <c r="BD24" s="53">
        <f t="shared" si="1"/>
        <v>0</v>
      </c>
    </row>
    <row r="25" spans="1:56">
      <c r="A25" s="74"/>
      <c r="B25" s="14"/>
    </row>
    <row r="26" spans="1:56">
      <c r="A26" s="74"/>
    </row>
    <row r="27" spans="1:56">
      <c r="A27" s="116"/>
      <c r="B27" s="123" t="s">
        <v>217</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c r="A29" s="184" t="s">
        <v>306</v>
      </c>
      <c r="B29" s="4" t="s">
        <v>212</v>
      </c>
      <c r="D29" s="4" t="s">
        <v>88</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c r="A30" s="184"/>
      <c r="B30" s="4" t="s">
        <v>213</v>
      </c>
      <c r="D30" s="4" t="s">
        <v>90</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c r="A31" s="184"/>
      <c r="B31" s="4" t="s">
        <v>214</v>
      </c>
      <c r="D31" s="4" t="s">
        <v>209</v>
      </c>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row>
    <row r="32" spans="1:56">
      <c r="A32" s="184"/>
      <c r="B32" s="4" t="s">
        <v>215</v>
      </c>
      <c r="D32" s="4" t="s">
        <v>89</v>
      </c>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row>
    <row r="33" spans="1:56" ht="16.5">
      <c r="A33" s="184"/>
      <c r="B33" s="4" t="s">
        <v>330</v>
      </c>
      <c r="D33" s="4" t="s">
        <v>90</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c r="A34" s="184"/>
      <c r="B34" s="4" t="s">
        <v>331</v>
      </c>
      <c r="D34" s="4" t="s">
        <v>42</v>
      </c>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row>
    <row r="35" spans="1:56" ht="16.5">
      <c r="A35" s="184"/>
      <c r="B35" s="4" t="s">
        <v>332</v>
      </c>
      <c r="D35" s="4" t="s">
        <v>42</v>
      </c>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row>
    <row r="36" spans="1:56">
      <c r="A36" s="184"/>
      <c r="B36" s="4" t="s">
        <v>216</v>
      </c>
      <c r="D36" s="4" t="s">
        <v>91</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c r="C37" s="36"/>
    </row>
    <row r="38" spans="1:56" ht="16.5">
      <c r="A38" s="85"/>
      <c r="C38" s="36"/>
    </row>
    <row r="39" spans="1:56" ht="16.5">
      <c r="A39" s="85">
        <v>1</v>
      </c>
      <c r="B39" s="4" t="s">
        <v>333</v>
      </c>
    </row>
    <row r="40" spans="1:56">
      <c r="B40" s="129" t="s">
        <v>155</v>
      </c>
    </row>
    <row r="41" spans="1:56">
      <c r="B41" s="4" t="s">
        <v>317</v>
      </c>
    </row>
    <row r="42" spans="1:56">
      <c r="B42" s="4" t="s">
        <v>334</v>
      </c>
    </row>
    <row r="43" spans="1:56" ht="16.5">
      <c r="A43" s="85">
        <v>2</v>
      </c>
      <c r="B43" s="69" t="s">
        <v>154</v>
      </c>
    </row>
    <row r="48" spans="1:56">
      <c r="C48" s="36"/>
    </row>
    <row r="113" spans="2:2">
      <c r="B113" s="4" t="s">
        <v>198</v>
      </c>
    </row>
    <row r="114" spans="2:2">
      <c r="B114" s="4" t="s">
        <v>197</v>
      </c>
    </row>
    <row r="115" spans="2:2">
      <c r="B115" s="4" t="s">
        <v>318</v>
      </c>
    </row>
    <row r="116" spans="2:2">
      <c r="B116" s="4" t="s">
        <v>158</v>
      </c>
    </row>
    <row r="117" spans="2:2">
      <c r="B117" s="4" t="s">
        <v>159</v>
      </c>
    </row>
    <row r="118" spans="2:2">
      <c r="B118" s="4" t="s">
        <v>160</v>
      </c>
    </row>
    <row r="119" spans="2:2">
      <c r="B119" s="4" t="s">
        <v>161</v>
      </c>
    </row>
    <row r="120" spans="2:2">
      <c r="B120" s="4" t="s">
        <v>162</v>
      </c>
    </row>
    <row r="121" spans="2:2">
      <c r="B121" s="4" t="s">
        <v>163</v>
      </c>
    </row>
    <row r="122" spans="2:2">
      <c r="B122" s="4" t="s">
        <v>164</v>
      </c>
    </row>
    <row r="123" spans="2:2">
      <c r="B123" s="4" t="s">
        <v>165</v>
      </c>
    </row>
    <row r="124" spans="2:2">
      <c r="B124" s="4" t="s">
        <v>166</v>
      </c>
    </row>
    <row r="125" spans="2:2">
      <c r="B125" s="4" t="s">
        <v>199</v>
      </c>
    </row>
    <row r="126" spans="2:2">
      <c r="B126" s="4" t="s">
        <v>167</v>
      </c>
    </row>
    <row r="127" spans="2:2">
      <c r="B127" s="4" t="s">
        <v>168</v>
      </c>
    </row>
    <row r="128" spans="2:2">
      <c r="B128" s="4" t="s">
        <v>169</v>
      </c>
    </row>
    <row r="129" spans="2:2">
      <c r="B129" s="4" t="s">
        <v>170</v>
      </c>
    </row>
    <row r="130" spans="2:2">
      <c r="B130" s="4" t="s">
        <v>171</v>
      </c>
    </row>
    <row r="131" spans="2:2">
      <c r="B131" s="4" t="s">
        <v>172</v>
      </c>
    </row>
    <row r="132" spans="2:2">
      <c r="B132" s="4" t="s">
        <v>173</v>
      </c>
    </row>
    <row r="133" spans="2:2">
      <c r="B133" s="4" t="s">
        <v>174</v>
      </c>
    </row>
    <row r="134" spans="2:2">
      <c r="B134" s="4" t="s">
        <v>175</v>
      </c>
    </row>
    <row r="135" spans="2:2">
      <c r="B135" s="4" t="s">
        <v>200</v>
      </c>
    </row>
    <row r="136" spans="2:2">
      <c r="B136" s="4" t="s">
        <v>201</v>
      </c>
    </row>
    <row r="137" spans="2:2">
      <c r="B137" s="4" t="s">
        <v>176</v>
      </c>
    </row>
    <row r="138" spans="2:2">
      <c r="B138" s="4" t="s">
        <v>177</v>
      </c>
    </row>
    <row r="139" spans="2:2">
      <c r="B139" s="4" t="s">
        <v>178</v>
      </c>
    </row>
    <row r="140" spans="2:2">
      <c r="B140" s="4" t="s">
        <v>179</v>
      </c>
    </row>
    <row r="141" spans="2:2">
      <c r="B141" s="4" t="s">
        <v>180</v>
      </c>
    </row>
    <row r="142" spans="2:2">
      <c r="B142" s="4" t="s">
        <v>181</v>
      </c>
    </row>
    <row r="143" spans="2:2">
      <c r="B143" s="4" t="s">
        <v>182</v>
      </c>
    </row>
    <row r="144" spans="2:2">
      <c r="B144" s="4" t="s">
        <v>183</v>
      </c>
    </row>
    <row r="145" spans="2:2">
      <c r="B145" s="4" t="s">
        <v>184</v>
      </c>
    </row>
    <row r="146" spans="2:2">
      <c r="B146" s="4" t="s">
        <v>185</v>
      </c>
    </row>
    <row r="147" spans="2:2">
      <c r="B147" s="4" t="s">
        <v>186</v>
      </c>
    </row>
    <row r="148" spans="2:2">
      <c r="B148" s="4" t="s">
        <v>187</v>
      </c>
    </row>
    <row r="149" spans="2:2">
      <c r="B149" s="4" t="s">
        <v>188</v>
      </c>
    </row>
    <row r="150" spans="2:2">
      <c r="B150" s="4" t="s">
        <v>189</v>
      </c>
    </row>
    <row r="151" spans="2:2">
      <c r="B151" s="4" t="s">
        <v>190</v>
      </c>
    </row>
    <row r="152" spans="2:2">
      <c r="B152" s="4" t="s">
        <v>191</v>
      </c>
    </row>
    <row r="153" spans="2:2">
      <c r="B153" s="4" t="s">
        <v>192</v>
      </c>
    </row>
    <row r="154" spans="2:2">
      <c r="B154" s="4" t="s">
        <v>193</v>
      </c>
    </row>
    <row r="155" spans="2:2">
      <c r="B155" s="4" t="s">
        <v>194</v>
      </c>
    </row>
    <row r="156" spans="2:2">
      <c r="B156" s="4" t="s">
        <v>195</v>
      </c>
    </row>
    <row r="157" spans="2:2">
      <c r="B157" s="4" t="s">
        <v>196</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D29"/>
  <sheetViews>
    <sheetView workbookViewId="0">
      <selection activeCell="C15" sqref="C15"/>
    </sheetView>
  </sheetViews>
  <sheetFormatPr defaultRowHeight="15"/>
  <cols>
    <col min="1" max="1" width="6.7109375" customWidth="1"/>
    <col min="2" max="2" width="64.85546875" customWidth="1"/>
  </cols>
  <sheetData>
    <row r="1" spans="1:3" ht="18.75">
      <c r="A1" s="1" t="s">
        <v>302</v>
      </c>
    </row>
    <row r="2" spans="1:3">
      <c r="A2" t="s">
        <v>78</v>
      </c>
    </row>
    <row r="3" spans="1:3">
      <c r="A3">
        <v>1</v>
      </c>
      <c r="B3" t="s">
        <v>345</v>
      </c>
    </row>
    <row r="4" spans="1:3">
      <c r="A4">
        <v>2</v>
      </c>
      <c r="B4" t="s">
        <v>344</v>
      </c>
    </row>
    <row r="5" spans="1:3">
      <c r="A5">
        <v>3</v>
      </c>
      <c r="B5" s="141" t="s">
        <v>343</v>
      </c>
      <c r="C5" s="135"/>
    </row>
    <row r="6" spans="1:3">
      <c r="A6">
        <v>4</v>
      </c>
      <c r="B6" s="134" t="s">
        <v>342</v>
      </c>
      <c r="C6" s="133"/>
    </row>
    <row r="7" spans="1:3">
      <c r="A7">
        <v>5</v>
      </c>
      <c r="B7" s="134" t="s">
        <v>341</v>
      </c>
      <c r="C7" s="131"/>
    </row>
    <row r="8" spans="1:3">
      <c r="B8" s="134"/>
      <c r="C8" s="138"/>
    </row>
    <row r="9" spans="1:3" s="140" customFormat="1">
      <c r="B9" s="134"/>
      <c r="C9" s="138"/>
    </row>
    <row r="10" spans="1:3">
      <c r="B10" s="139"/>
      <c r="C10" s="138"/>
    </row>
    <row r="11" spans="1:3">
      <c r="B11" s="132"/>
      <c r="C11" s="131"/>
    </row>
    <row r="12" spans="1:3" s="140" customFormat="1">
      <c r="B12" s="134"/>
      <c r="C12" s="138"/>
    </row>
    <row r="13" spans="1:3">
      <c r="B13" s="134"/>
      <c r="C13" s="138"/>
    </row>
    <row r="14" spans="1:3">
      <c r="B14" s="134"/>
      <c r="C14" s="138"/>
    </row>
    <row r="15" spans="1:3">
      <c r="B15" s="139"/>
      <c r="C15" s="139"/>
    </row>
    <row r="16" spans="1:3">
      <c r="B16" s="132"/>
      <c r="C16" s="131"/>
    </row>
    <row r="17" spans="2:4">
      <c r="B17" s="134"/>
      <c r="C17" s="137"/>
    </row>
    <row r="18" spans="2:4">
      <c r="B18" s="134"/>
      <c r="C18" s="137"/>
    </row>
    <row r="19" spans="2:4">
      <c r="B19" s="134"/>
      <c r="C19" s="137"/>
      <c r="D19" s="140"/>
    </row>
    <row r="22" spans="2:4">
      <c r="B22" s="136"/>
    </row>
    <row r="27" spans="2:4">
      <c r="B27" s="136"/>
    </row>
    <row r="29" spans="2:4">
      <c r="B29" s="140"/>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C1" sqref="C1"/>
    </sheetView>
  </sheetViews>
  <sheetFormatPr defaultRowHeight="15" outlineLevelRow="1"/>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c r="A1" s="2"/>
      <c r="B1" s="3" t="s">
        <v>350</v>
      </c>
      <c r="C1" s="3" t="s">
        <v>340</v>
      </c>
      <c r="D1" s="3"/>
      <c r="E1" s="3"/>
      <c r="F1" s="3"/>
      <c r="G1" s="3"/>
      <c r="H1" s="3"/>
      <c r="I1" s="3"/>
      <c r="J1" s="3"/>
      <c r="K1" s="3"/>
      <c r="AQ1" s="22"/>
      <c r="AR1" s="22"/>
      <c r="AS1" s="22"/>
      <c r="AT1" s="22"/>
      <c r="AU1" s="22"/>
      <c r="AV1" s="22"/>
      <c r="AW1" s="22"/>
      <c r="AX1" s="22"/>
      <c r="AY1" s="22"/>
      <c r="AZ1" s="22"/>
      <c r="BA1" s="22"/>
      <c r="BB1" s="22"/>
      <c r="BC1" s="22"/>
      <c r="BD1" s="22"/>
    </row>
    <row r="2" spans="1:56" ht="15.75" thickBot="1">
      <c r="AQ2" s="22"/>
      <c r="AR2" s="22"/>
      <c r="AS2" s="22"/>
      <c r="AT2" s="22"/>
      <c r="AU2" s="22"/>
      <c r="AV2" s="22"/>
      <c r="AW2" s="22"/>
      <c r="AX2" s="22"/>
      <c r="AY2" s="22"/>
      <c r="AZ2" s="22"/>
      <c r="BA2" s="22"/>
      <c r="BB2" s="22"/>
      <c r="BC2" s="22"/>
      <c r="BD2" s="22"/>
    </row>
    <row r="3" spans="1:56">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c r="B4" s="48">
        <v>16</v>
      </c>
      <c r="C4" s="44">
        <f>INDEX($E$81:$BD$81,1,$C$9+$B4-1)</f>
        <v>-2.3119632273671327</v>
      </c>
      <c r="D4" s="9"/>
      <c r="E4" s="9"/>
      <c r="F4" s="86"/>
      <c r="G4" s="9"/>
      <c r="I4" s="40"/>
      <c r="AQ4" s="22"/>
      <c r="AR4" s="22"/>
      <c r="AS4" s="22"/>
      <c r="AT4" s="22"/>
      <c r="AU4" s="22"/>
      <c r="AV4" s="22"/>
      <c r="AW4" s="22"/>
      <c r="AX4" s="22"/>
      <c r="AY4" s="22"/>
      <c r="AZ4" s="22"/>
      <c r="BA4" s="22"/>
      <c r="BB4" s="22"/>
      <c r="BC4" s="22"/>
      <c r="BD4" s="22"/>
    </row>
    <row r="5" spans="1:56">
      <c r="B5" s="48">
        <v>24</v>
      </c>
      <c r="C5" s="44">
        <f>INDEX($E$81:$BD$81,1,$C$9+$B5-1)</f>
        <v>-2.7701352824335999</v>
      </c>
      <c r="D5" s="18"/>
      <c r="E5" s="63"/>
      <c r="F5" s="9"/>
      <c r="G5" s="9"/>
      <c r="AQ5" s="22"/>
      <c r="AR5" s="22"/>
      <c r="AS5" s="22"/>
      <c r="AT5" s="22"/>
      <c r="AU5" s="22"/>
      <c r="AV5" s="22"/>
      <c r="AW5" s="22"/>
      <c r="AX5" s="22"/>
      <c r="AY5" s="22"/>
      <c r="AZ5" s="22"/>
      <c r="BA5" s="22"/>
      <c r="BB5" s="22"/>
      <c r="BC5" s="22"/>
      <c r="BD5" s="22"/>
    </row>
    <row r="6" spans="1:56">
      <c r="B6" s="48">
        <v>32</v>
      </c>
      <c r="C6" s="44">
        <f>INDEX($E$81:$BD$81,1,$C$9+$B6-1)</f>
        <v>-3.0796419728539575</v>
      </c>
      <c r="D6" s="9"/>
      <c r="E6" s="9"/>
      <c r="F6" s="9"/>
      <c r="G6" s="9"/>
      <c r="AQ6" s="22"/>
      <c r="AR6" s="22"/>
      <c r="AS6" s="22"/>
      <c r="AT6" s="22"/>
      <c r="AU6" s="22"/>
      <c r="AV6" s="22"/>
      <c r="AW6" s="22"/>
      <c r="AX6" s="22"/>
      <c r="AY6" s="22"/>
      <c r="AZ6" s="22"/>
      <c r="BA6" s="22"/>
      <c r="BB6" s="22"/>
      <c r="BC6" s="22"/>
      <c r="BD6" s="22"/>
    </row>
    <row r="7" spans="1:56">
      <c r="B7" s="48">
        <v>45</v>
      </c>
      <c r="C7" s="44">
        <f>INDEX($E$81:$BD$81,1,$C$9+$B7-1)</f>
        <v>-3.3719364496970008</v>
      </c>
      <c r="D7" s="9"/>
      <c r="E7" s="9"/>
      <c r="F7" s="9"/>
      <c r="G7" s="9"/>
      <c r="AQ7" s="22"/>
      <c r="AR7" s="22"/>
      <c r="AS7" s="22"/>
      <c r="AT7" s="22"/>
      <c r="AU7" s="22"/>
      <c r="AV7" s="22"/>
      <c r="AW7" s="22"/>
      <c r="AX7" s="22"/>
      <c r="AY7" s="22"/>
      <c r="AZ7" s="22"/>
      <c r="BA7" s="22"/>
      <c r="BB7" s="22"/>
      <c r="BC7" s="22"/>
      <c r="BD7" s="22"/>
    </row>
    <row r="8" spans="1:56">
      <c r="B8" s="49"/>
      <c r="C8" s="44"/>
      <c r="D8" s="9"/>
      <c r="E8" s="9"/>
      <c r="F8" s="9"/>
      <c r="G8" s="9"/>
      <c r="AQ8" s="22"/>
      <c r="AR8" s="22"/>
      <c r="AS8" s="22"/>
      <c r="AT8" s="22"/>
      <c r="AU8" s="22"/>
      <c r="AV8" s="22"/>
      <c r="AW8" s="22"/>
      <c r="AX8" s="22"/>
      <c r="AY8" s="22"/>
      <c r="AZ8" s="22"/>
      <c r="BA8" s="22"/>
      <c r="BB8" s="22"/>
      <c r="BC8" s="22"/>
      <c r="BD8" s="22"/>
    </row>
    <row r="9" spans="1:56" ht="15.75" thickBot="1">
      <c r="B9" s="113" t="s">
        <v>83</v>
      </c>
      <c r="C9" s="45">
        <f>IF(E18&lt;0,1,IF(F18&lt;0,2,IF(G18&lt;0,3,IF(H18&lt;0,4,IF(I18&lt;0,5,IF(J18&lt;0,6,IF(K18&lt;0,7,8)))))))</f>
        <v>3</v>
      </c>
      <c r="D9" s="9"/>
      <c r="E9" s="9"/>
      <c r="F9" s="9"/>
      <c r="G9" s="9"/>
      <c r="AQ9" s="22"/>
      <c r="AR9" s="22"/>
      <c r="AS9" s="22"/>
      <c r="AT9" s="22"/>
      <c r="AU9" s="22"/>
      <c r="AV9" s="22"/>
      <c r="AW9" s="22"/>
      <c r="AX9" s="22"/>
      <c r="AY9" s="22"/>
      <c r="AZ9" s="22"/>
      <c r="BA9" s="22"/>
      <c r="BB9" s="22"/>
      <c r="BC9" s="22"/>
      <c r="BD9" s="22"/>
    </row>
    <row r="10" spans="1:56">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c r="A13" s="185" t="s">
        <v>11</v>
      </c>
      <c r="B13" s="61" t="s">
        <v>159</v>
      </c>
      <c r="C13" s="60"/>
      <c r="D13" s="61" t="s">
        <v>40</v>
      </c>
      <c r="E13" s="62">
        <v>0</v>
      </c>
      <c r="F13" s="62">
        <v>0</v>
      </c>
      <c r="G13" s="62">
        <v>-3.7473919065141423</v>
      </c>
      <c r="H13" s="62">
        <v>-3.5922545835250919</v>
      </c>
      <c r="I13" s="62">
        <v>-3.4696518831382912</v>
      </c>
      <c r="J13" s="62">
        <v>-3.4549904479557068</v>
      </c>
      <c r="K13" s="62">
        <v>0</v>
      </c>
      <c r="L13" s="62">
        <v>0</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c r="A14" s="186"/>
      <c r="B14" s="61" t="s">
        <v>176</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c r="A15" s="186"/>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c r="A16" s="186"/>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c r="A17" s="186"/>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c r="A18" s="187"/>
      <c r="B18" s="124" t="s">
        <v>197</v>
      </c>
      <c r="C18" s="130"/>
      <c r="D18" s="125" t="s">
        <v>40</v>
      </c>
      <c r="E18" s="59">
        <f>SUM(E13:E17)</f>
        <v>0</v>
      </c>
      <c r="F18" s="59">
        <f t="shared" ref="F18:AW18" si="0">SUM(F13:F17)</f>
        <v>0</v>
      </c>
      <c r="G18" s="59">
        <f t="shared" si="0"/>
        <v>-3.7473919065141423</v>
      </c>
      <c r="H18" s="59">
        <f t="shared" si="0"/>
        <v>-3.5922545835250919</v>
      </c>
      <c r="I18" s="59">
        <f t="shared" si="0"/>
        <v>-3.4696518831382912</v>
      </c>
      <c r="J18" s="59">
        <f t="shared" si="0"/>
        <v>-3.4549904479557068</v>
      </c>
      <c r="K18" s="59">
        <f t="shared" si="0"/>
        <v>0</v>
      </c>
      <c r="L18" s="59">
        <f t="shared" si="0"/>
        <v>0</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c r="A19" s="188" t="s">
        <v>301</v>
      </c>
      <c r="B19" s="61" t="s">
        <v>159</v>
      </c>
      <c r="C19" s="8"/>
      <c r="D19" s="9" t="s">
        <v>40</v>
      </c>
      <c r="E19" s="33"/>
      <c r="F19" s="33"/>
      <c r="G19" s="33"/>
      <c r="H19" s="33">
        <f>'Baseline scenario'!H7*-1</f>
        <v>3.7531018036829322</v>
      </c>
      <c r="I19" s="33">
        <f>'Baseline scenario'!I7*-1</f>
        <v>3.6250094301444835</v>
      </c>
      <c r="J19" s="33">
        <f>'Baseline scenario'!J7*-1</f>
        <v>3.7799647970208476</v>
      </c>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c r="A20" s="188"/>
      <c r="B20" s="61" t="s">
        <v>176</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c r="A21" s="188"/>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c r="A22" s="188"/>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c r="A23" s="188"/>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c r="A24" s="188"/>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c r="A25" s="189"/>
      <c r="B25" s="61" t="s">
        <v>319</v>
      </c>
      <c r="C25" s="8"/>
      <c r="D25" s="9" t="s">
        <v>40</v>
      </c>
      <c r="E25" s="67">
        <f>SUM(E19:E24)</f>
        <v>0</v>
      </c>
      <c r="F25" s="67">
        <f t="shared" ref="F25:BD25" si="1">SUM(F19:F24)</f>
        <v>0</v>
      </c>
      <c r="G25" s="67">
        <f t="shared" si="1"/>
        <v>0</v>
      </c>
      <c r="H25" s="67">
        <f t="shared" si="1"/>
        <v>3.7531018036829322</v>
      </c>
      <c r="I25" s="67">
        <f t="shared" si="1"/>
        <v>3.6250094301444835</v>
      </c>
      <c r="J25" s="67">
        <f t="shared" si="1"/>
        <v>3.7799647970208476</v>
      </c>
      <c r="K25" s="67">
        <f t="shared" si="1"/>
        <v>0</v>
      </c>
      <c r="L25" s="67">
        <f t="shared" si="1"/>
        <v>0</v>
      </c>
      <c r="M25" s="67">
        <f t="shared" si="1"/>
        <v>0</v>
      </c>
      <c r="N25" s="67">
        <f t="shared" si="1"/>
        <v>0</v>
      </c>
      <c r="O25" s="67">
        <f t="shared" si="1"/>
        <v>0</v>
      </c>
      <c r="P25" s="67">
        <f t="shared" si="1"/>
        <v>0</v>
      </c>
      <c r="Q25" s="67">
        <f t="shared" si="1"/>
        <v>0</v>
      </c>
      <c r="R25" s="67">
        <f t="shared" si="1"/>
        <v>0</v>
      </c>
      <c r="S25" s="67">
        <f t="shared" si="1"/>
        <v>0</v>
      </c>
      <c r="T25" s="67">
        <f t="shared" si="1"/>
        <v>0</v>
      </c>
      <c r="U25" s="67">
        <f t="shared" si="1"/>
        <v>0</v>
      </c>
      <c r="V25" s="67">
        <f t="shared" si="1"/>
        <v>0</v>
      </c>
      <c r="W25" s="67">
        <f t="shared" si="1"/>
        <v>0</v>
      </c>
      <c r="X25" s="67">
        <f t="shared" si="1"/>
        <v>0</v>
      </c>
      <c r="Y25" s="67">
        <f t="shared" si="1"/>
        <v>0</v>
      </c>
      <c r="Z25" s="67">
        <f t="shared" si="1"/>
        <v>0</v>
      </c>
      <c r="AA25" s="67">
        <f t="shared" si="1"/>
        <v>0</v>
      </c>
      <c r="AB25" s="67">
        <f t="shared" si="1"/>
        <v>0</v>
      </c>
      <c r="AC25" s="67">
        <f t="shared" si="1"/>
        <v>0</v>
      </c>
      <c r="AD25" s="67">
        <f t="shared" si="1"/>
        <v>0</v>
      </c>
      <c r="AE25" s="67">
        <f t="shared" si="1"/>
        <v>0</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c r="A26" s="114"/>
      <c r="B26" s="57" t="s">
        <v>96</v>
      </c>
      <c r="C26" s="58" t="s">
        <v>94</v>
      </c>
      <c r="D26" s="57" t="s">
        <v>40</v>
      </c>
      <c r="E26" s="59">
        <f>E18+E25</f>
        <v>0</v>
      </c>
      <c r="F26" s="59">
        <f t="shared" ref="F26:BD26" si="2">F18+F25</f>
        <v>0</v>
      </c>
      <c r="G26" s="59">
        <f t="shared" si="2"/>
        <v>-3.7473919065141423</v>
      </c>
      <c r="H26" s="59">
        <f t="shared" si="2"/>
        <v>0.16084722015784036</v>
      </c>
      <c r="I26" s="59">
        <f t="shared" si="2"/>
        <v>0.15535754700619231</v>
      </c>
      <c r="J26" s="59">
        <f t="shared" si="2"/>
        <v>0.32497434906514089</v>
      </c>
      <c r="K26" s="59">
        <f t="shared" si="2"/>
        <v>0</v>
      </c>
      <c r="L26" s="59">
        <f t="shared" si="2"/>
        <v>0</v>
      </c>
      <c r="M26" s="59">
        <f t="shared" si="2"/>
        <v>0</v>
      </c>
      <c r="N26" s="59">
        <f t="shared" si="2"/>
        <v>0</v>
      </c>
      <c r="O26" s="59">
        <f t="shared" si="2"/>
        <v>0</v>
      </c>
      <c r="P26" s="59">
        <f t="shared" si="2"/>
        <v>0</v>
      </c>
      <c r="Q26" s="59">
        <f t="shared" si="2"/>
        <v>0</v>
      </c>
      <c r="R26" s="59">
        <f t="shared" si="2"/>
        <v>0</v>
      </c>
      <c r="S26" s="59">
        <f t="shared" si="2"/>
        <v>0</v>
      </c>
      <c r="T26" s="59">
        <f t="shared" si="2"/>
        <v>0</v>
      </c>
      <c r="U26" s="59">
        <f t="shared" si="2"/>
        <v>0</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c r="A27" s="115"/>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c r="A28" s="115"/>
      <c r="B28" s="9" t="s">
        <v>12</v>
      </c>
      <c r="C28" s="9" t="s">
        <v>43</v>
      </c>
      <c r="D28" s="9" t="s">
        <v>40</v>
      </c>
      <c r="E28" s="34">
        <f>E26*E27</f>
        <v>0</v>
      </c>
      <c r="F28" s="34">
        <f t="shared" ref="F28:AW28" si="3">F26*F27</f>
        <v>0</v>
      </c>
      <c r="G28" s="34">
        <f t="shared" si="3"/>
        <v>-2.997913525211314</v>
      </c>
      <c r="H28" s="34">
        <f t="shared" si="3"/>
        <v>0.12867777612627229</v>
      </c>
      <c r="I28" s="34">
        <f t="shared" si="3"/>
        <v>0.12428603760495385</v>
      </c>
      <c r="J28" s="34">
        <f t="shared" si="3"/>
        <v>0.25997947925211273</v>
      </c>
      <c r="K28" s="34">
        <f t="shared" si="3"/>
        <v>0</v>
      </c>
      <c r="L28" s="34">
        <f t="shared" si="3"/>
        <v>0</v>
      </c>
      <c r="M28" s="34">
        <f t="shared" si="3"/>
        <v>0</v>
      </c>
      <c r="N28" s="34">
        <f t="shared" si="3"/>
        <v>0</v>
      </c>
      <c r="O28" s="34">
        <f t="shared" si="3"/>
        <v>0</v>
      </c>
      <c r="P28" s="34">
        <f t="shared" si="3"/>
        <v>0</v>
      </c>
      <c r="Q28" s="34">
        <f t="shared" si="3"/>
        <v>0</v>
      </c>
      <c r="R28" s="34">
        <f t="shared" si="3"/>
        <v>0</v>
      </c>
      <c r="S28" s="34">
        <f t="shared" si="3"/>
        <v>0</v>
      </c>
      <c r="T28" s="34">
        <f t="shared" si="3"/>
        <v>0</v>
      </c>
      <c r="U28" s="34">
        <f t="shared" si="3"/>
        <v>0</v>
      </c>
      <c r="V28" s="34">
        <f t="shared" si="3"/>
        <v>0</v>
      </c>
      <c r="W28" s="34">
        <f t="shared" si="3"/>
        <v>0</v>
      </c>
      <c r="X28" s="34">
        <f t="shared" si="3"/>
        <v>0</v>
      </c>
      <c r="Y28" s="34">
        <f t="shared" si="3"/>
        <v>0</v>
      </c>
      <c r="Z28" s="34">
        <f t="shared" si="3"/>
        <v>0</v>
      </c>
      <c r="AA28" s="34">
        <f t="shared" si="3"/>
        <v>0</v>
      </c>
      <c r="AB28" s="34">
        <f t="shared" si="3"/>
        <v>0</v>
      </c>
      <c r="AC28" s="34">
        <f t="shared" si="3"/>
        <v>0</v>
      </c>
      <c r="AD28" s="34">
        <f t="shared" si="3"/>
        <v>0</v>
      </c>
      <c r="AE28" s="34">
        <f t="shared" si="3"/>
        <v>0</v>
      </c>
      <c r="AF28" s="34">
        <f t="shared" si="3"/>
        <v>0</v>
      </c>
      <c r="AG28" s="34">
        <f t="shared" si="3"/>
        <v>0</v>
      </c>
      <c r="AH28" s="34">
        <f t="shared" si="3"/>
        <v>0</v>
      </c>
      <c r="AI28" s="34">
        <f t="shared" si="3"/>
        <v>0</v>
      </c>
      <c r="AJ28" s="34">
        <f t="shared" si="3"/>
        <v>0</v>
      </c>
      <c r="AK28" s="34">
        <f t="shared" si="3"/>
        <v>0</v>
      </c>
      <c r="AL28" s="34">
        <f t="shared" si="3"/>
        <v>0</v>
      </c>
      <c r="AM28" s="34">
        <f t="shared" si="3"/>
        <v>0</v>
      </c>
      <c r="AN28" s="34">
        <f t="shared" si="3"/>
        <v>0</v>
      </c>
      <c r="AO28" s="34">
        <f t="shared" si="3"/>
        <v>0</v>
      </c>
      <c r="AP28" s="34">
        <f t="shared" si="3"/>
        <v>0</v>
      </c>
      <c r="AQ28" s="34">
        <f t="shared" si="3"/>
        <v>0</v>
      </c>
      <c r="AR28" s="34">
        <f t="shared" si="3"/>
        <v>0</v>
      </c>
      <c r="AS28" s="34">
        <f t="shared" si="3"/>
        <v>0</v>
      </c>
      <c r="AT28" s="34">
        <f t="shared" si="3"/>
        <v>0</v>
      </c>
      <c r="AU28" s="34">
        <f t="shared" si="3"/>
        <v>0</v>
      </c>
      <c r="AV28" s="34">
        <f t="shared" si="3"/>
        <v>0</v>
      </c>
      <c r="AW28" s="34">
        <f t="shared" si="3"/>
        <v>0</v>
      </c>
      <c r="AX28" s="34"/>
      <c r="AY28" s="34"/>
      <c r="AZ28" s="34"/>
      <c r="BA28" s="34"/>
      <c r="BB28" s="34"/>
      <c r="BC28" s="34"/>
      <c r="BD28" s="34"/>
    </row>
    <row r="29" spans="1:56">
      <c r="A29" s="115"/>
      <c r="B29" s="9" t="s">
        <v>93</v>
      </c>
      <c r="C29" s="11" t="s">
        <v>44</v>
      </c>
      <c r="D29" s="9" t="s">
        <v>40</v>
      </c>
      <c r="E29" s="34">
        <f>E26-E28</f>
        <v>0</v>
      </c>
      <c r="F29" s="34">
        <f t="shared" ref="F29:AW29" si="4">F26-F28</f>
        <v>0</v>
      </c>
      <c r="G29" s="34">
        <f t="shared" si="4"/>
        <v>-0.74947838130282829</v>
      </c>
      <c r="H29" s="34">
        <f t="shared" si="4"/>
        <v>3.2169444031568073E-2</v>
      </c>
      <c r="I29" s="34">
        <f t="shared" si="4"/>
        <v>3.1071509401238456E-2</v>
      </c>
      <c r="J29" s="34">
        <f t="shared" si="4"/>
        <v>6.4994869813028155E-2</v>
      </c>
      <c r="K29" s="34">
        <f t="shared" si="4"/>
        <v>0</v>
      </c>
      <c r="L29" s="34">
        <f t="shared" si="4"/>
        <v>0</v>
      </c>
      <c r="M29" s="34">
        <f t="shared" si="4"/>
        <v>0</v>
      </c>
      <c r="N29" s="34">
        <f t="shared" si="4"/>
        <v>0</v>
      </c>
      <c r="O29" s="34">
        <f t="shared" si="4"/>
        <v>0</v>
      </c>
      <c r="P29" s="34">
        <f t="shared" si="4"/>
        <v>0</v>
      </c>
      <c r="Q29" s="34">
        <f t="shared" si="4"/>
        <v>0</v>
      </c>
      <c r="R29" s="34">
        <f t="shared" si="4"/>
        <v>0</v>
      </c>
      <c r="S29" s="34">
        <f t="shared" si="4"/>
        <v>0</v>
      </c>
      <c r="T29" s="34">
        <f t="shared" si="4"/>
        <v>0</v>
      </c>
      <c r="U29" s="34">
        <f t="shared" si="4"/>
        <v>0</v>
      </c>
      <c r="V29" s="34">
        <f t="shared" si="4"/>
        <v>0</v>
      </c>
      <c r="W29" s="34">
        <f t="shared" si="4"/>
        <v>0</v>
      </c>
      <c r="X29" s="34">
        <f t="shared" si="4"/>
        <v>0</v>
      </c>
      <c r="Y29" s="34">
        <f t="shared" si="4"/>
        <v>0</v>
      </c>
      <c r="Z29" s="34">
        <f t="shared" si="4"/>
        <v>0</v>
      </c>
      <c r="AA29" s="34">
        <f t="shared" si="4"/>
        <v>0</v>
      </c>
      <c r="AB29" s="34">
        <f t="shared" si="4"/>
        <v>0</v>
      </c>
      <c r="AC29" s="34">
        <f t="shared" si="4"/>
        <v>0</v>
      </c>
      <c r="AD29" s="34">
        <f t="shared" si="4"/>
        <v>0</v>
      </c>
      <c r="AE29" s="34">
        <f t="shared" si="4"/>
        <v>0</v>
      </c>
      <c r="AF29" s="34">
        <f t="shared" si="4"/>
        <v>0</v>
      </c>
      <c r="AG29" s="34">
        <f t="shared" si="4"/>
        <v>0</v>
      </c>
      <c r="AH29" s="34">
        <f t="shared" si="4"/>
        <v>0</v>
      </c>
      <c r="AI29" s="34">
        <f t="shared" si="4"/>
        <v>0</v>
      </c>
      <c r="AJ29" s="34">
        <f t="shared" si="4"/>
        <v>0</v>
      </c>
      <c r="AK29" s="34">
        <f t="shared" si="4"/>
        <v>0</v>
      </c>
      <c r="AL29" s="34">
        <f t="shared" si="4"/>
        <v>0</v>
      </c>
      <c r="AM29" s="34">
        <f t="shared" si="4"/>
        <v>0</v>
      </c>
      <c r="AN29" s="34">
        <f t="shared" si="4"/>
        <v>0</v>
      </c>
      <c r="AO29" s="34">
        <f t="shared" si="4"/>
        <v>0</v>
      </c>
      <c r="AP29" s="34">
        <f t="shared" si="4"/>
        <v>0</v>
      </c>
      <c r="AQ29" s="34">
        <f t="shared" si="4"/>
        <v>0</v>
      </c>
      <c r="AR29" s="34">
        <f t="shared" si="4"/>
        <v>0</v>
      </c>
      <c r="AS29" s="34">
        <f t="shared" si="4"/>
        <v>0</v>
      </c>
      <c r="AT29" s="34">
        <f t="shared" si="4"/>
        <v>0</v>
      </c>
      <c r="AU29" s="34">
        <f t="shared" si="4"/>
        <v>0</v>
      </c>
      <c r="AV29" s="34">
        <f t="shared" si="4"/>
        <v>0</v>
      </c>
      <c r="AW29" s="34">
        <f t="shared" si="4"/>
        <v>0</v>
      </c>
      <c r="AX29" s="34"/>
      <c r="AY29" s="34"/>
      <c r="AZ29" s="34"/>
      <c r="BA29" s="34"/>
      <c r="BB29" s="34"/>
      <c r="BC29" s="34"/>
      <c r="BD29" s="34"/>
    </row>
    <row r="30" spans="1:56" ht="16.5" hidden="1" customHeight="1" outlineLevel="1">
      <c r="A30" s="115"/>
      <c r="B30" s="9" t="s">
        <v>1</v>
      </c>
      <c r="C30" s="11" t="s">
        <v>53</v>
      </c>
      <c r="D30" s="9" t="s">
        <v>40</v>
      </c>
      <c r="F30" s="34">
        <f>$E$28/'Fixed data'!$C$7</f>
        <v>0</v>
      </c>
      <c r="G30" s="34">
        <f>$E$28/'Fixed data'!$C$7</f>
        <v>0</v>
      </c>
      <c r="H30" s="34">
        <f>$E$28/'Fixed data'!$C$7</f>
        <v>0</v>
      </c>
      <c r="I30" s="34">
        <f>$E$28/'Fixed data'!$C$7</f>
        <v>0</v>
      </c>
      <c r="J30" s="34">
        <f>$E$28/'Fixed data'!$C$7</f>
        <v>0</v>
      </c>
      <c r="K30" s="34">
        <f>$E$28/'Fixed data'!$C$7</f>
        <v>0</v>
      </c>
      <c r="L30" s="34">
        <f>$E$28/'Fixed data'!$C$7</f>
        <v>0</v>
      </c>
      <c r="M30" s="34">
        <f>$E$28/'Fixed data'!$C$7</f>
        <v>0</v>
      </c>
      <c r="N30" s="34">
        <f>$E$28/'Fixed data'!$C$7</f>
        <v>0</v>
      </c>
      <c r="O30" s="34">
        <f>$E$28/'Fixed data'!$C$7</f>
        <v>0</v>
      </c>
      <c r="P30" s="34">
        <f>$E$28/'Fixed data'!$C$7</f>
        <v>0</v>
      </c>
      <c r="Q30" s="34">
        <f>$E$28/'Fixed data'!$C$7</f>
        <v>0</v>
      </c>
      <c r="R30" s="34">
        <f>$E$28/'Fixed data'!$C$7</f>
        <v>0</v>
      </c>
      <c r="S30" s="34">
        <f>$E$28/'Fixed data'!$C$7</f>
        <v>0</v>
      </c>
      <c r="T30" s="34">
        <f>$E$28/'Fixed data'!$C$7</f>
        <v>0</v>
      </c>
      <c r="U30" s="34">
        <f>$E$28/'Fixed data'!$C$7</f>
        <v>0</v>
      </c>
      <c r="V30" s="34">
        <f>$E$28/'Fixed data'!$C$7</f>
        <v>0</v>
      </c>
      <c r="W30" s="34">
        <f>$E$28/'Fixed data'!$C$7</f>
        <v>0</v>
      </c>
      <c r="X30" s="34">
        <f>$E$28/'Fixed data'!$C$7</f>
        <v>0</v>
      </c>
      <c r="Y30" s="34">
        <f>$E$28/'Fixed data'!$C$7</f>
        <v>0</v>
      </c>
      <c r="Z30" s="34">
        <f>$E$28/'Fixed data'!$C$7</f>
        <v>0</v>
      </c>
      <c r="AA30" s="34">
        <f>$E$28/'Fixed data'!$C$7</f>
        <v>0</v>
      </c>
      <c r="AB30" s="34">
        <f>$E$28/'Fixed data'!$C$7</f>
        <v>0</v>
      </c>
      <c r="AC30" s="34">
        <f>$E$28/'Fixed data'!$C$7</f>
        <v>0</v>
      </c>
      <c r="AD30" s="34">
        <f>$E$28/'Fixed data'!$C$7</f>
        <v>0</v>
      </c>
      <c r="AE30" s="34">
        <f>$E$28/'Fixed data'!$C$7</f>
        <v>0</v>
      </c>
      <c r="AF30" s="34">
        <f>$E$28/'Fixed data'!$C$7</f>
        <v>0</v>
      </c>
      <c r="AG30" s="34">
        <f>$E$28/'Fixed data'!$C$7</f>
        <v>0</v>
      </c>
      <c r="AH30" s="34">
        <f>$E$28/'Fixed data'!$C$7</f>
        <v>0</v>
      </c>
      <c r="AI30" s="34">
        <f>$E$28/'Fixed data'!$C$7</f>
        <v>0</v>
      </c>
      <c r="AJ30" s="34">
        <f>$E$28/'Fixed data'!$C$7</f>
        <v>0</v>
      </c>
      <c r="AK30" s="34">
        <f>$E$28/'Fixed data'!$C$7</f>
        <v>0</v>
      </c>
      <c r="AL30" s="34">
        <f>$E$28/'Fixed data'!$C$7</f>
        <v>0</v>
      </c>
      <c r="AM30" s="34">
        <f>$E$28/'Fixed data'!$C$7</f>
        <v>0</v>
      </c>
      <c r="AN30" s="34">
        <f>$E$28/'Fixed data'!$C$7</f>
        <v>0</v>
      </c>
      <c r="AO30" s="34">
        <f>$E$28/'Fixed data'!$C$7</f>
        <v>0</v>
      </c>
      <c r="AP30" s="34">
        <f>$E$28/'Fixed data'!$C$7</f>
        <v>0</v>
      </c>
      <c r="AQ30" s="34">
        <f>$E$28/'Fixed data'!$C$7</f>
        <v>0</v>
      </c>
      <c r="AR30" s="34">
        <f>$E$28/'Fixed data'!$C$7</f>
        <v>0</v>
      </c>
      <c r="AS30" s="34">
        <f>$E$28/'Fixed data'!$C$7</f>
        <v>0</v>
      </c>
      <c r="AT30" s="34">
        <f>$E$28/'Fixed data'!$C$7</f>
        <v>0</v>
      </c>
      <c r="AU30" s="34">
        <f>$E$28/'Fixed data'!$C$7</f>
        <v>0</v>
      </c>
      <c r="AV30" s="34">
        <f>$E$28/'Fixed data'!$C$7</f>
        <v>0</v>
      </c>
      <c r="AW30" s="34">
        <f>$E$28/'Fixed data'!$C$7</f>
        <v>0</v>
      </c>
      <c r="AX30" s="34">
        <f>$E$28/'Fixed data'!$C$7</f>
        <v>0</v>
      </c>
      <c r="AY30" s="34"/>
      <c r="AZ30" s="34"/>
      <c r="BA30" s="34"/>
      <c r="BB30" s="34"/>
      <c r="BC30" s="34"/>
      <c r="BD30" s="34"/>
    </row>
    <row r="31" spans="1:56" ht="16.5" hidden="1" customHeight="1" outlineLevel="1">
      <c r="A31" s="115"/>
      <c r="B31" s="9" t="s">
        <v>2</v>
      </c>
      <c r="C31" s="11" t="s">
        <v>54</v>
      </c>
      <c r="D31" s="9" t="s">
        <v>40</v>
      </c>
      <c r="F31" s="34"/>
      <c r="G31" s="34">
        <f>$F$28/'Fixed data'!$C$7</f>
        <v>0</v>
      </c>
      <c r="H31" s="34">
        <f>$F$28/'Fixed data'!$C$7</f>
        <v>0</v>
      </c>
      <c r="I31" s="34">
        <f>$F$28/'Fixed data'!$C$7</f>
        <v>0</v>
      </c>
      <c r="J31" s="34">
        <f>$F$28/'Fixed data'!$C$7</f>
        <v>0</v>
      </c>
      <c r="K31" s="34">
        <f>$F$28/'Fixed data'!$C$7</f>
        <v>0</v>
      </c>
      <c r="L31" s="34">
        <f>$F$28/'Fixed data'!$C$7</f>
        <v>0</v>
      </c>
      <c r="M31" s="34">
        <f>$F$28/'Fixed data'!$C$7</f>
        <v>0</v>
      </c>
      <c r="N31" s="34">
        <f>$F$28/'Fixed data'!$C$7</f>
        <v>0</v>
      </c>
      <c r="O31" s="34">
        <f>$F$28/'Fixed data'!$C$7</f>
        <v>0</v>
      </c>
      <c r="P31" s="34">
        <f>$F$28/'Fixed data'!$C$7</f>
        <v>0</v>
      </c>
      <c r="Q31" s="34">
        <f>$F$28/'Fixed data'!$C$7</f>
        <v>0</v>
      </c>
      <c r="R31" s="34">
        <f>$F$28/'Fixed data'!$C$7</f>
        <v>0</v>
      </c>
      <c r="S31" s="34">
        <f>$F$28/'Fixed data'!$C$7</f>
        <v>0</v>
      </c>
      <c r="T31" s="34">
        <f>$F$28/'Fixed data'!$C$7</f>
        <v>0</v>
      </c>
      <c r="U31" s="34">
        <f>$F$28/'Fixed data'!$C$7</f>
        <v>0</v>
      </c>
      <c r="V31" s="34">
        <f>$F$28/'Fixed data'!$C$7</f>
        <v>0</v>
      </c>
      <c r="W31" s="34">
        <f>$F$28/'Fixed data'!$C$7</f>
        <v>0</v>
      </c>
      <c r="X31" s="34">
        <f>$F$28/'Fixed data'!$C$7</f>
        <v>0</v>
      </c>
      <c r="Y31" s="34">
        <f>$F$28/'Fixed data'!$C$7</f>
        <v>0</v>
      </c>
      <c r="Z31" s="34">
        <f>$F$28/'Fixed data'!$C$7</f>
        <v>0</v>
      </c>
      <c r="AA31" s="34">
        <f>$F$28/'Fixed data'!$C$7</f>
        <v>0</v>
      </c>
      <c r="AB31" s="34">
        <f>$F$28/'Fixed data'!$C$7</f>
        <v>0</v>
      </c>
      <c r="AC31" s="34">
        <f>$F$28/'Fixed data'!$C$7</f>
        <v>0</v>
      </c>
      <c r="AD31" s="34">
        <f>$F$28/'Fixed data'!$C$7</f>
        <v>0</v>
      </c>
      <c r="AE31" s="34">
        <f>$F$28/'Fixed data'!$C$7</f>
        <v>0</v>
      </c>
      <c r="AF31" s="34">
        <f>$F$28/'Fixed data'!$C$7</f>
        <v>0</v>
      </c>
      <c r="AG31" s="34">
        <f>$F$28/'Fixed data'!$C$7</f>
        <v>0</v>
      </c>
      <c r="AH31" s="34">
        <f>$F$28/'Fixed data'!$C$7</f>
        <v>0</v>
      </c>
      <c r="AI31" s="34">
        <f>$F$28/'Fixed data'!$C$7</f>
        <v>0</v>
      </c>
      <c r="AJ31" s="34">
        <f>$F$28/'Fixed data'!$C$7</f>
        <v>0</v>
      </c>
      <c r="AK31" s="34">
        <f>$F$28/'Fixed data'!$C$7</f>
        <v>0</v>
      </c>
      <c r="AL31" s="34">
        <f>$F$28/'Fixed data'!$C$7</f>
        <v>0</v>
      </c>
      <c r="AM31" s="34">
        <f>$F$28/'Fixed data'!$C$7</f>
        <v>0</v>
      </c>
      <c r="AN31" s="34">
        <f>$F$28/'Fixed data'!$C$7</f>
        <v>0</v>
      </c>
      <c r="AO31" s="34">
        <f>$F$28/'Fixed data'!$C$7</f>
        <v>0</v>
      </c>
      <c r="AP31" s="34">
        <f>$F$28/'Fixed data'!$C$7</f>
        <v>0</v>
      </c>
      <c r="AQ31" s="34">
        <f>$F$28/'Fixed data'!$C$7</f>
        <v>0</v>
      </c>
      <c r="AR31" s="34">
        <f>$F$28/'Fixed data'!$C$7</f>
        <v>0</v>
      </c>
      <c r="AS31" s="34">
        <f>$F$28/'Fixed data'!$C$7</f>
        <v>0</v>
      </c>
      <c r="AT31" s="34">
        <f>$F$28/'Fixed data'!$C$7</f>
        <v>0</v>
      </c>
      <c r="AU31" s="34">
        <f>$F$28/'Fixed data'!$C$7</f>
        <v>0</v>
      </c>
      <c r="AV31" s="34">
        <f>$F$28/'Fixed data'!$C$7</f>
        <v>0</v>
      </c>
      <c r="AW31" s="34">
        <f>$F$28/'Fixed data'!$C$7</f>
        <v>0</v>
      </c>
      <c r="AX31" s="34">
        <f>$F$28/'Fixed data'!$C$7</f>
        <v>0</v>
      </c>
      <c r="AY31" s="34">
        <f>$F$28/'Fixed data'!$C$7</f>
        <v>0</v>
      </c>
      <c r="AZ31" s="34"/>
      <c r="BA31" s="34"/>
      <c r="BB31" s="34"/>
      <c r="BC31" s="34"/>
      <c r="BD31" s="34"/>
    </row>
    <row r="32" spans="1:56" ht="16.5" hidden="1" customHeight="1" outlineLevel="1">
      <c r="A32" s="115"/>
      <c r="B32" s="9" t="s">
        <v>3</v>
      </c>
      <c r="C32" s="11" t="s">
        <v>55</v>
      </c>
      <c r="D32" s="9" t="s">
        <v>40</v>
      </c>
      <c r="F32" s="34"/>
      <c r="G32" s="34"/>
      <c r="H32" s="34">
        <f>$G$28/'Fixed data'!$C$7</f>
        <v>-6.6620300560251422E-2</v>
      </c>
      <c r="I32" s="34">
        <f>$G$28/'Fixed data'!$C$7</f>
        <v>-6.6620300560251422E-2</v>
      </c>
      <c r="J32" s="34">
        <f>$G$28/'Fixed data'!$C$7</f>
        <v>-6.6620300560251422E-2</v>
      </c>
      <c r="K32" s="34">
        <f>$G$28/'Fixed data'!$C$7</f>
        <v>-6.6620300560251422E-2</v>
      </c>
      <c r="L32" s="34">
        <f>$G$28/'Fixed data'!$C$7</f>
        <v>-6.6620300560251422E-2</v>
      </c>
      <c r="M32" s="34">
        <f>$G$28/'Fixed data'!$C$7</f>
        <v>-6.6620300560251422E-2</v>
      </c>
      <c r="N32" s="34">
        <f>$G$28/'Fixed data'!$C$7</f>
        <v>-6.6620300560251422E-2</v>
      </c>
      <c r="O32" s="34">
        <f>$G$28/'Fixed data'!$C$7</f>
        <v>-6.6620300560251422E-2</v>
      </c>
      <c r="P32" s="34">
        <f>$G$28/'Fixed data'!$C$7</f>
        <v>-6.6620300560251422E-2</v>
      </c>
      <c r="Q32" s="34">
        <f>$G$28/'Fixed data'!$C$7</f>
        <v>-6.6620300560251422E-2</v>
      </c>
      <c r="R32" s="34">
        <f>$G$28/'Fixed data'!$C$7</f>
        <v>-6.6620300560251422E-2</v>
      </c>
      <c r="S32" s="34">
        <f>$G$28/'Fixed data'!$C$7</f>
        <v>-6.6620300560251422E-2</v>
      </c>
      <c r="T32" s="34">
        <f>$G$28/'Fixed data'!$C$7</f>
        <v>-6.6620300560251422E-2</v>
      </c>
      <c r="U32" s="34">
        <f>$G$28/'Fixed data'!$C$7</f>
        <v>-6.6620300560251422E-2</v>
      </c>
      <c r="V32" s="34">
        <f>$G$28/'Fixed data'!$C$7</f>
        <v>-6.6620300560251422E-2</v>
      </c>
      <c r="W32" s="34">
        <f>$G$28/'Fixed data'!$C$7</f>
        <v>-6.6620300560251422E-2</v>
      </c>
      <c r="X32" s="34">
        <f>$G$28/'Fixed data'!$C$7</f>
        <v>-6.6620300560251422E-2</v>
      </c>
      <c r="Y32" s="34">
        <f>$G$28/'Fixed data'!$C$7</f>
        <v>-6.6620300560251422E-2</v>
      </c>
      <c r="Z32" s="34">
        <f>$G$28/'Fixed data'!$C$7</f>
        <v>-6.6620300560251422E-2</v>
      </c>
      <c r="AA32" s="34">
        <f>$G$28/'Fixed data'!$C$7</f>
        <v>-6.6620300560251422E-2</v>
      </c>
      <c r="AB32" s="34">
        <f>$G$28/'Fixed data'!$C$7</f>
        <v>-6.6620300560251422E-2</v>
      </c>
      <c r="AC32" s="34">
        <f>$G$28/'Fixed data'!$C$7</f>
        <v>-6.6620300560251422E-2</v>
      </c>
      <c r="AD32" s="34">
        <f>$G$28/'Fixed data'!$C$7</f>
        <v>-6.6620300560251422E-2</v>
      </c>
      <c r="AE32" s="34">
        <f>$G$28/'Fixed data'!$C$7</f>
        <v>-6.6620300560251422E-2</v>
      </c>
      <c r="AF32" s="34">
        <f>$G$28/'Fixed data'!$C$7</f>
        <v>-6.6620300560251422E-2</v>
      </c>
      <c r="AG32" s="34">
        <f>$G$28/'Fixed data'!$C$7</f>
        <v>-6.6620300560251422E-2</v>
      </c>
      <c r="AH32" s="34">
        <f>$G$28/'Fixed data'!$C$7</f>
        <v>-6.6620300560251422E-2</v>
      </c>
      <c r="AI32" s="34">
        <f>$G$28/'Fixed data'!$C$7</f>
        <v>-6.6620300560251422E-2</v>
      </c>
      <c r="AJ32" s="34">
        <f>$G$28/'Fixed data'!$C$7</f>
        <v>-6.6620300560251422E-2</v>
      </c>
      <c r="AK32" s="34">
        <f>$G$28/'Fixed data'!$C$7</f>
        <v>-6.6620300560251422E-2</v>
      </c>
      <c r="AL32" s="34">
        <f>$G$28/'Fixed data'!$C$7</f>
        <v>-6.6620300560251422E-2</v>
      </c>
      <c r="AM32" s="34">
        <f>$G$28/'Fixed data'!$C$7</f>
        <v>-6.6620300560251422E-2</v>
      </c>
      <c r="AN32" s="34">
        <f>$G$28/'Fixed data'!$C$7</f>
        <v>-6.6620300560251422E-2</v>
      </c>
      <c r="AO32" s="34">
        <f>$G$28/'Fixed data'!$C$7</f>
        <v>-6.6620300560251422E-2</v>
      </c>
      <c r="AP32" s="34">
        <f>$G$28/'Fixed data'!$C$7</f>
        <v>-6.6620300560251422E-2</v>
      </c>
      <c r="AQ32" s="34">
        <f>$G$28/'Fixed data'!$C$7</f>
        <v>-6.6620300560251422E-2</v>
      </c>
      <c r="AR32" s="34">
        <f>$G$28/'Fixed data'!$C$7</f>
        <v>-6.6620300560251422E-2</v>
      </c>
      <c r="AS32" s="34">
        <f>$G$28/'Fixed data'!$C$7</f>
        <v>-6.6620300560251422E-2</v>
      </c>
      <c r="AT32" s="34">
        <f>$G$28/'Fixed data'!$C$7</f>
        <v>-6.6620300560251422E-2</v>
      </c>
      <c r="AU32" s="34">
        <f>$G$28/'Fixed data'!$C$7</f>
        <v>-6.6620300560251422E-2</v>
      </c>
      <c r="AV32" s="34">
        <f>$G$28/'Fixed data'!$C$7</f>
        <v>-6.6620300560251422E-2</v>
      </c>
      <c r="AW32" s="34">
        <f>$G$28/'Fixed data'!$C$7</f>
        <v>-6.6620300560251422E-2</v>
      </c>
      <c r="AX32" s="34">
        <f>$G$28/'Fixed data'!$C$7</f>
        <v>-6.6620300560251422E-2</v>
      </c>
      <c r="AY32" s="34">
        <f>$G$28/'Fixed data'!$C$7</f>
        <v>-6.6620300560251422E-2</v>
      </c>
      <c r="AZ32" s="34">
        <f>$G$28/'Fixed data'!$C$7</f>
        <v>-6.6620300560251422E-2</v>
      </c>
      <c r="BA32" s="34"/>
      <c r="BB32" s="34"/>
      <c r="BC32" s="34"/>
      <c r="BD32" s="34"/>
    </row>
    <row r="33" spans="1:57" ht="16.5" hidden="1" customHeight="1" outlineLevel="1">
      <c r="A33" s="115"/>
      <c r="B33" s="9" t="s">
        <v>4</v>
      </c>
      <c r="C33" s="11" t="s">
        <v>56</v>
      </c>
      <c r="D33" s="9" t="s">
        <v>40</v>
      </c>
      <c r="F33" s="34"/>
      <c r="G33" s="34"/>
      <c r="H33" s="34"/>
      <c r="I33" s="34">
        <f>$H$28/'Fixed data'!$C$7</f>
        <v>2.8595061361393844E-3</v>
      </c>
      <c r="J33" s="34">
        <f>$H$28/'Fixed data'!$C$7</f>
        <v>2.8595061361393844E-3</v>
      </c>
      <c r="K33" s="34">
        <f>$H$28/'Fixed data'!$C$7</f>
        <v>2.8595061361393844E-3</v>
      </c>
      <c r="L33" s="34">
        <f>$H$28/'Fixed data'!$C$7</f>
        <v>2.8595061361393844E-3</v>
      </c>
      <c r="M33" s="34">
        <f>$H$28/'Fixed data'!$C$7</f>
        <v>2.8595061361393844E-3</v>
      </c>
      <c r="N33" s="34">
        <f>$H$28/'Fixed data'!$C$7</f>
        <v>2.8595061361393844E-3</v>
      </c>
      <c r="O33" s="34">
        <f>$H$28/'Fixed data'!$C$7</f>
        <v>2.8595061361393844E-3</v>
      </c>
      <c r="P33" s="34">
        <f>$H$28/'Fixed data'!$C$7</f>
        <v>2.8595061361393844E-3</v>
      </c>
      <c r="Q33" s="34">
        <f>$H$28/'Fixed data'!$C$7</f>
        <v>2.8595061361393844E-3</v>
      </c>
      <c r="R33" s="34">
        <f>$H$28/'Fixed data'!$C$7</f>
        <v>2.8595061361393844E-3</v>
      </c>
      <c r="S33" s="34">
        <f>$H$28/'Fixed data'!$C$7</f>
        <v>2.8595061361393844E-3</v>
      </c>
      <c r="T33" s="34">
        <f>$H$28/'Fixed data'!$C$7</f>
        <v>2.8595061361393844E-3</v>
      </c>
      <c r="U33" s="34">
        <f>$H$28/'Fixed data'!$C$7</f>
        <v>2.8595061361393844E-3</v>
      </c>
      <c r="V33" s="34">
        <f>$H$28/'Fixed data'!$C$7</f>
        <v>2.8595061361393844E-3</v>
      </c>
      <c r="W33" s="34">
        <f>$H$28/'Fixed data'!$C$7</f>
        <v>2.8595061361393844E-3</v>
      </c>
      <c r="X33" s="34">
        <f>$H$28/'Fixed data'!$C$7</f>
        <v>2.8595061361393844E-3</v>
      </c>
      <c r="Y33" s="34">
        <f>$H$28/'Fixed data'!$C$7</f>
        <v>2.8595061361393844E-3</v>
      </c>
      <c r="Z33" s="34">
        <f>$H$28/'Fixed data'!$C$7</f>
        <v>2.8595061361393844E-3</v>
      </c>
      <c r="AA33" s="34">
        <f>$H$28/'Fixed data'!$C$7</f>
        <v>2.8595061361393844E-3</v>
      </c>
      <c r="AB33" s="34">
        <f>$H$28/'Fixed data'!$C$7</f>
        <v>2.8595061361393844E-3</v>
      </c>
      <c r="AC33" s="34">
        <f>$H$28/'Fixed data'!$C$7</f>
        <v>2.8595061361393844E-3</v>
      </c>
      <c r="AD33" s="34">
        <f>$H$28/'Fixed data'!$C$7</f>
        <v>2.8595061361393844E-3</v>
      </c>
      <c r="AE33" s="34">
        <f>$H$28/'Fixed data'!$C$7</f>
        <v>2.8595061361393844E-3</v>
      </c>
      <c r="AF33" s="34">
        <f>$H$28/'Fixed data'!$C$7</f>
        <v>2.8595061361393844E-3</v>
      </c>
      <c r="AG33" s="34">
        <f>$H$28/'Fixed data'!$C$7</f>
        <v>2.8595061361393844E-3</v>
      </c>
      <c r="AH33" s="34">
        <f>$H$28/'Fixed data'!$C$7</f>
        <v>2.8595061361393844E-3</v>
      </c>
      <c r="AI33" s="34">
        <f>$H$28/'Fixed data'!$C$7</f>
        <v>2.8595061361393844E-3</v>
      </c>
      <c r="AJ33" s="34">
        <f>$H$28/'Fixed data'!$C$7</f>
        <v>2.8595061361393844E-3</v>
      </c>
      <c r="AK33" s="34">
        <f>$H$28/'Fixed data'!$C$7</f>
        <v>2.8595061361393844E-3</v>
      </c>
      <c r="AL33" s="34">
        <f>$H$28/'Fixed data'!$C$7</f>
        <v>2.8595061361393844E-3</v>
      </c>
      <c r="AM33" s="34">
        <f>$H$28/'Fixed data'!$C$7</f>
        <v>2.8595061361393844E-3</v>
      </c>
      <c r="AN33" s="34">
        <f>$H$28/'Fixed data'!$C$7</f>
        <v>2.8595061361393844E-3</v>
      </c>
      <c r="AO33" s="34">
        <f>$H$28/'Fixed data'!$C$7</f>
        <v>2.8595061361393844E-3</v>
      </c>
      <c r="AP33" s="34">
        <f>$H$28/'Fixed data'!$C$7</f>
        <v>2.8595061361393844E-3</v>
      </c>
      <c r="AQ33" s="34">
        <f>$H$28/'Fixed data'!$C$7</f>
        <v>2.8595061361393844E-3</v>
      </c>
      <c r="AR33" s="34">
        <f>$H$28/'Fixed data'!$C$7</f>
        <v>2.8595061361393844E-3</v>
      </c>
      <c r="AS33" s="34">
        <f>$H$28/'Fixed data'!$C$7</f>
        <v>2.8595061361393844E-3</v>
      </c>
      <c r="AT33" s="34">
        <f>$H$28/'Fixed data'!$C$7</f>
        <v>2.8595061361393844E-3</v>
      </c>
      <c r="AU33" s="34">
        <f>$H$28/'Fixed data'!$C$7</f>
        <v>2.8595061361393844E-3</v>
      </c>
      <c r="AV33" s="34">
        <f>$H$28/'Fixed data'!$C$7</f>
        <v>2.8595061361393844E-3</v>
      </c>
      <c r="AW33" s="34">
        <f>$H$28/'Fixed data'!$C$7</f>
        <v>2.8595061361393844E-3</v>
      </c>
      <c r="AX33" s="34">
        <f>$H$28/'Fixed data'!$C$7</f>
        <v>2.8595061361393844E-3</v>
      </c>
      <c r="AY33" s="34">
        <f>$H$28/'Fixed data'!$C$7</f>
        <v>2.8595061361393844E-3</v>
      </c>
      <c r="AZ33" s="34">
        <f>$H$28/'Fixed data'!$C$7</f>
        <v>2.8595061361393844E-3</v>
      </c>
      <c r="BA33" s="34">
        <f>$H$28/'Fixed data'!$C$7</f>
        <v>2.8595061361393844E-3</v>
      </c>
      <c r="BB33" s="34"/>
      <c r="BC33" s="34"/>
      <c r="BD33" s="34"/>
    </row>
    <row r="34" spans="1:57" ht="16.5" hidden="1" customHeight="1" outlineLevel="1">
      <c r="A34" s="115"/>
      <c r="B34" s="9" t="s">
        <v>5</v>
      </c>
      <c r="C34" s="11" t="s">
        <v>57</v>
      </c>
      <c r="D34" s="9" t="s">
        <v>40</v>
      </c>
      <c r="F34" s="34"/>
      <c r="G34" s="34"/>
      <c r="H34" s="34"/>
      <c r="I34" s="34"/>
      <c r="J34" s="34">
        <f>$I$28/'Fixed data'!$C$7</f>
        <v>2.7619119467767522E-3</v>
      </c>
      <c r="K34" s="34">
        <f>$I$28/'Fixed data'!$C$7</f>
        <v>2.7619119467767522E-3</v>
      </c>
      <c r="L34" s="34">
        <f>$I$28/'Fixed data'!$C$7</f>
        <v>2.7619119467767522E-3</v>
      </c>
      <c r="M34" s="34">
        <f>$I$28/'Fixed data'!$C$7</f>
        <v>2.7619119467767522E-3</v>
      </c>
      <c r="N34" s="34">
        <f>$I$28/'Fixed data'!$C$7</f>
        <v>2.7619119467767522E-3</v>
      </c>
      <c r="O34" s="34">
        <f>$I$28/'Fixed data'!$C$7</f>
        <v>2.7619119467767522E-3</v>
      </c>
      <c r="P34" s="34">
        <f>$I$28/'Fixed data'!$C$7</f>
        <v>2.7619119467767522E-3</v>
      </c>
      <c r="Q34" s="34">
        <f>$I$28/'Fixed data'!$C$7</f>
        <v>2.7619119467767522E-3</v>
      </c>
      <c r="R34" s="34">
        <f>$I$28/'Fixed data'!$C$7</f>
        <v>2.7619119467767522E-3</v>
      </c>
      <c r="S34" s="34">
        <f>$I$28/'Fixed data'!$C$7</f>
        <v>2.7619119467767522E-3</v>
      </c>
      <c r="T34" s="34">
        <f>$I$28/'Fixed data'!$C$7</f>
        <v>2.7619119467767522E-3</v>
      </c>
      <c r="U34" s="34">
        <f>$I$28/'Fixed data'!$C$7</f>
        <v>2.7619119467767522E-3</v>
      </c>
      <c r="V34" s="34">
        <f>$I$28/'Fixed data'!$C$7</f>
        <v>2.7619119467767522E-3</v>
      </c>
      <c r="W34" s="34">
        <f>$I$28/'Fixed data'!$C$7</f>
        <v>2.7619119467767522E-3</v>
      </c>
      <c r="X34" s="34">
        <f>$I$28/'Fixed data'!$C$7</f>
        <v>2.7619119467767522E-3</v>
      </c>
      <c r="Y34" s="34">
        <f>$I$28/'Fixed data'!$C$7</f>
        <v>2.7619119467767522E-3</v>
      </c>
      <c r="Z34" s="34">
        <f>$I$28/'Fixed data'!$C$7</f>
        <v>2.7619119467767522E-3</v>
      </c>
      <c r="AA34" s="34">
        <f>$I$28/'Fixed data'!$C$7</f>
        <v>2.7619119467767522E-3</v>
      </c>
      <c r="AB34" s="34">
        <f>$I$28/'Fixed data'!$C$7</f>
        <v>2.7619119467767522E-3</v>
      </c>
      <c r="AC34" s="34">
        <f>$I$28/'Fixed data'!$C$7</f>
        <v>2.7619119467767522E-3</v>
      </c>
      <c r="AD34" s="34">
        <f>$I$28/'Fixed data'!$C$7</f>
        <v>2.7619119467767522E-3</v>
      </c>
      <c r="AE34" s="34">
        <f>$I$28/'Fixed data'!$C$7</f>
        <v>2.7619119467767522E-3</v>
      </c>
      <c r="AF34" s="34">
        <f>$I$28/'Fixed data'!$C$7</f>
        <v>2.7619119467767522E-3</v>
      </c>
      <c r="AG34" s="34">
        <f>$I$28/'Fixed data'!$C$7</f>
        <v>2.7619119467767522E-3</v>
      </c>
      <c r="AH34" s="34">
        <f>$I$28/'Fixed data'!$C$7</f>
        <v>2.7619119467767522E-3</v>
      </c>
      <c r="AI34" s="34">
        <f>$I$28/'Fixed data'!$C$7</f>
        <v>2.7619119467767522E-3</v>
      </c>
      <c r="AJ34" s="34">
        <f>$I$28/'Fixed data'!$C$7</f>
        <v>2.7619119467767522E-3</v>
      </c>
      <c r="AK34" s="34">
        <f>$I$28/'Fixed data'!$C$7</f>
        <v>2.7619119467767522E-3</v>
      </c>
      <c r="AL34" s="34">
        <f>$I$28/'Fixed data'!$C$7</f>
        <v>2.7619119467767522E-3</v>
      </c>
      <c r="AM34" s="34">
        <f>$I$28/'Fixed data'!$C$7</f>
        <v>2.7619119467767522E-3</v>
      </c>
      <c r="AN34" s="34">
        <f>$I$28/'Fixed data'!$C$7</f>
        <v>2.7619119467767522E-3</v>
      </c>
      <c r="AO34" s="34">
        <f>$I$28/'Fixed data'!$C$7</f>
        <v>2.7619119467767522E-3</v>
      </c>
      <c r="AP34" s="34">
        <f>$I$28/'Fixed data'!$C$7</f>
        <v>2.7619119467767522E-3</v>
      </c>
      <c r="AQ34" s="34">
        <f>$I$28/'Fixed data'!$C$7</f>
        <v>2.7619119467767522E-3</v>
      </c>
      <c r="AR34" s="34">
        <f>$I$28/'Fixed data'!$C$7</f>
        <v>2.7619119467767522E-3</v>
      </c>
      <c r="AS34" s="34">
        <f>$I$28/'Fixed data'!$C$7</f>
        <v>2.7619119467767522E-3</v>
      </c>
      <c r="AT34" s="34">
        <f>$I$28/'Fixed data'!$C$7</f>
        <v>2.7619119467767522E-3</v>
      </c>
      <c r="AU34" s="34">
        <f>$I$28/'Fixed data'!$C$7</f>
        <v>2.7619119467767522E-3</v>
      </c>
      <c r="AV34" s="34">
        <f>$I$28/'Fixed data'!$C$7</f>
        <v>2.7619119467767522E-3</v>
      </c>
      <c r="AW34" s="34">
        <f>$I$28/'Fixed data'!$C$7</f>
        <v>2.7619119467767522E-3</v>
      </c>
      <c r="AX34" s="34">
        <f>$I$28/'Fixed data'!$C$7</f>
        <v>2.7619119467767522E-3</v>
      </c>
      <c r="AY34" s="34">
        <f>$I$28/'Fixed data'!$C$7</f>
        <v>2.7619119467767522E-3</v>
      </c>
      <c r="AZ34" s="34">
        <f>$I$28/'Fixed data'!$C$7</f>
        <v>2.7619119467767522E-3</v>
      </c>
      <c r="BA34" s="34">
        <f>$I$28/'Fixed data'!$C$7</f>
        <v>2.7619119467767522E-3</v>
      </c>
      <c r="BB34" s="34">
        <f>$I$28/'Fixed data'!$C$7</f>
        <v>2.7619119467767522E-3</v>
      </c>
      <c r="BC34" s="34"/>
      <c r="BD34" s="34"/>
    </row>
    <row r="35" spans="1:57" ht="16.5" hidden="1" customHeight="1" outlineLevel="1">
      <c r="A35" s="115"/>
      <c r="B35" s="9" t="s">
        <v>6</v>
      </c>
      <c r="C35" s="11" t="s">
        <v>58</v>
      </c>
      <c r="D35" s="9" t="s">
        <v>40</v>
      </c>
      <c r="F35" s="34"/>
      <c r="G35" s="34"/>
      <c r="H35" s="34"/>
      <c r="I35" s="34"/>
      <c r="J35" s="34"/>
      <c r="K35" s="34">
        <f>$J$28/'Fixed data'!$C$7</f>
        <v>5.7773217611580604E-3</v>
      </c>
      <c r="L35" s="34">
        <f>$J$28/'Fixed data'!$C$7</f>
        <v>5.7773217611580604E-3</v>
      </c>
      <c r="M35" s="34">
        <f>$J$28/'Fixed data'!$C$7</f>
        <v>5.7773217611580604E-3</v>
      </c>
      <c r="N35" s="34">
        <f>$J$28/'Fixed data'!$C$7</f>
        <v>5.7773217611580604E-3</v>
      </c>
      <c r="O35" s="34">
        <f>$J$28/'Fixed data'!$C$7</f>
        <v>5.7773217611580604E-3</v>
      </c>
      <c r="P35" s="34">
        <f>$J$28/'Fixed data'!$C$7</f>
        <v>5.7773217611580604E-3</v>
      </c>
      <c r="Q35" s="34">
        <f>$J$28/'Fixed data'!$C$7</f>
        <v>5.7773217611580604E-3</v>
      </c>
      <c r="R35" s="34">
        <f>$J$28/'Fixed data'!$C$7</f>
        <v>5.7773217611580604E-3</v>
      </c>
      <c r="S35" s="34">
        <f>$J$28/'Fixed data'!$C$7</f>
        <v>5.7773217611580604E-3</v>
      </c>
      <c r="T35" s="34">
        <f>$J$28/'Fixed data'!$C$7</f>
        <v>5.7773217611580604E-3</v>
      </c>
      <c r="U35" s="34">
        <f>$J$28/'Fixed data'!$C$7</f>
        <v>5.7773217611580604E-3</v>
      </c>
      <c r="V35" s="34">
        <f>$J$28/'Fixed data'!$C$7</f>
        <v>5.7773217611580604E-3</v>
      </c>
      <c r="W35" s="34">
        <f>$J$28/'Fixed data'!$C$7</f>
        <v>5.7773217611580604E-3</v>
      </c>
      <c r="X35" s="34">
        <f>$J$28/'Fixed data'!$C$7</f>
        <v>5.7773217611580604E-3</v>
      </c>
      <c r="Y35" s="34">
        <f>$J$28/'Fixed data'!$C$7</f>
        <v>5.7773217611580604E-3</v>
      </c>
      <c r="Z35" s="34">
        <f>$J$28/'Fixed data'!$C$7</f>
        <v>5.7773217611580604E-3</v>
      </c>
      <c r="AA35" s="34">
        <f>$J$28/'Fixed data'!$C$7</f>
        <v>5.7773217611580604E-3</v>
      </c>
      <c r="AB35" s="34">
        <f>$J$28/'Fixed data'!$C$7</f>
        <v>5.7773217611580604E-3</v>
      </c>
      <c r="AC35" s="34">
        <f>$J$28/'Fixed data'!$C$7</f>
        <v>5.7773217611580604E-3</v>
      </c>
      <c r="AD35" s="34">
        <f>$J$28/'Fixed data'!$C$7</f>
        <v>5.7773217611580604E-3</v>
      </c>
      <c r="AE35" s="34">
        <f>$J$28/'Fixed data'!$C$7</f>
        <v>5.7773217611580604E-3</v>
      </c>
      <c r="AF35" s="34">
        <f>$J$28/'Fixed data'!$C$7</f>
        <v>5.7773217611580604E-3</v>
      </c>
      <c r="AG35" s="34">
        <f>$J$28/'Fixed data'!$C$7</f>
        <v>5.7773217611580604E-3</v>
      </c>
      <c r="AH35" s="34">
        <f>$J$28/'Fixed data'!$C$7</f>
        <v>5.7773217611580604E-3</v>
      </c>
      <c r="AI35" s="34">
        <f>$J$28/'Fixed data'!$C$7</f>
        <v>5.7773217611580604E-3</v>
      </c>
      <c r="AJ35" s="34">
        <f>$J$28/'Fixed data'!$C$7</f>
        <v>5.7773217611580604E-3</v>
      </c>
      <c r="AK35" s="34">
        <f>$J$28/'Fixed data'!$C$7</f>
        <v>5.7773217611580604E-3</v>
      </c>
      <c r="AL35" s="34">
        <f>$J$28/'Fixed data'!$C$7</f>
        <v>5.7773217611580604E-3</v>
      </c>
      <c r="AM35" s="34">
        <f>$J$28/'Fixed data'!$C$7</f>
        <v>5.7773217611580604E-3</v>
      </c>
      <c r="AN35" s="34">
        <f>$J$28/'Fixed data'!$C$7</f>
        <v>5.7773217611580604E-3</v>
      </c>
      <c r="AO35" s="34">
        <f>$J$28/'Fixed data'!$C$7</f>
        <v>5.7773217611580604E-3</v>
      </c>
      <c r="AP35" s="34">
        <f>$J$28/'Fixed data'!$C$7</f>
        <v>5.7773217611580604E-3</v>
      </c>
      <c r="AQ35" s="34">
        <f>$J$28/'Fixed data'!$C$7</f>
        <v>5.7773217611580604E-3</v>
      </c>
      <c r="AR35" s="34">
        <f>$J$28/'Fixed data'!$C$7</f>
        <v>5.7773217611580604E-3</v>
      </c>
      <c r="AS35" s="34">
        <f>$J$28/'Fixed data'!$C$7</f>
        <v>5.7773217611580604E-3</v>
      </c>
      <c r="AT35" s="34">
        <f>$J$28/'Fixed data'!$C$7</f>
        <v>5.7773217611580604E-3</v>
      </c>
      <c r="AU35" s="34">
        <f>$J$28/'Fixed data'!$C$7</f>
        <v>5.7773217611580604E-3</v>
      </c>
      <c r="AV35" s="34">
        <f>$J$28/'Fixed data'!$C$7</f>
        <v>5.7773217611580604E-3</v>
      </c>
      <c r="AW35" s="34">
        <f>$J$28/'Fixed data'!$C$7</f>
        <v>5.7773217611580604E-3</v>
      </c>
      <c r="AX35" s="34">
        <f>$J$28/'Fixed data'!$C$7</f>
        <v>5.7773217611580604E-3</v>
      </c>
      <c r="AY35" s="34">
        <f>$J$28/'Fixed data'!$C$7</f>
        <v>5.7773217611580604E-3</v>
      </c>
      <c r="AZ35" s="34">
        <f>$J$28/'Fixed data'!$C$7</f>
        <v>5.7773217611580604E-3</v>
      </c>
      <c r="BA35" s="34">
        <f>$J$28/'Fixed data'!$C$7</f>
        <v>5.7773217611580604E-3</v>
      </c>
      <c r="BB35" s="34">
        <f>$J$28/'Fixed data'!$C$7</f>
        <v>5.7773217611580604E-3</v>
      </c>
      <c r="BC35" s="34">
        <f>$J$28/'Fixed data'!$C$7</f>
        <v>5.7773217611580604E-3</v>
      </c>
      <c r="BD35" s="34"/>
    </row>
    <row r="36" spans="1:57" ht="16.5" hidden="1" customHeight="1" outlineLevel="1">
      <c r="A36" s="115"/>
      <c r="B36" s="9" t="s">
        <v>32</v>
      </c>
      <c r="C36" s="11" t="s">
        <v>59</v>
      </c>
      <c r="D36" s="9" t="s">
        <v>40</v>
      </c>
      <c r="F36" s="34"/>
      <c r="G36" s="34"/>
      <c r="H36" s="34"/>
      <c r="I36" s="34"/>
      <c r="J36" s="34"/>
      <c r="K36" s="34"/>
      <c r="L36" s="34">
        <f>$K$28/'Fixed data'!$C$7</f>
        <v>0</v>
      </c>
      <c r="M36" s="34">
        <f>$K$28/'Fixed data'!$C$7</f>
        <v>0</v>
      </c>
      <c r="N36" s="34">
        <f>$K$28/'Fixed data'!$C$7</f>
        <v>0</v>
      </c>
      <c r="O36" s="34">
        <f>$K$28/'Fixed data'!$C$7</f>
        <v>0</v>
      </c>
      <c r="P36" s="34">
        <f>$K$28/'Fixed data'!$C$7</f>
        <v>0</v>
      </c>
      <c r="Q36" s="34">
        <f>$K$28/'Fixed data'!$C$7</f>
        <v>0</v>
      </c>
      <c r="R36" s="34">
        <f>$K$28/'Fixed data'!$C$7</f>
        <v>0</v>
      </c>
      <c r="S36" s="34">
        <f>$K$28/'Fixed data'!$C$7</f>
        <v>0</v>
      </c>
      <c r="T36" s="34">
        <f>$K$28/'Fixed data'!$C$7</f>
        <v>0</v>
      </c>
      <c r="U36" s="34">
        <f>$K$28/'Fixed data'!$C$7</f>
        <v>0</v>
      </c>
      <c r="V36" s="34">
        <f>$K$28/'Fixed data'!$C$7</f>
        <v>0</v>
      </c>
      <c r="W36" s="34">
        <f>$K$28/'Fixed data'!$C$7</f>
        <v>0</v>
      </c>
      <c r="X36" s="34">
        <f>$K$28/'Fixed data'!$C$7</f>
        <v>0</v>
      </c>
      <c r="Y36" s="34">
        <f>$K$28/'Fixed data'!$C$7</f>
        <v>0</v>
      </c>
      <c r="Z36" s="34">
        <f>$K$28/'Fixed data'!$C$7</f>
        <v>0</v>
      </c>
      <c r="AA36" s="34">
        <f>$K$28/'Fixed data'!$C$7</f>
        <v>0</v>
      </c>
      <c r="AB36" s="34">
        <f>$K$28/'Fixed data'!$C$7</f>
        <v>0</v>
      </c>
      <c r="AC36" s="34">
        <f>$K$28/'Fixed data'!$C$7</f>
        <v>0</v>
      </c>
      <c r="AD36" s="34">
        <f>$K$28/'Fixed data'!$C$7</f>
        <v>0</v>
      </c>
      <c r="AE36" s="34">
        <f>$K$28/'Fixed data'!$C$7</f>
        <v>0</v>
      </c>
      <c r="AF36" s="34">
        <f>$K$28/'Fixed data'!$C$7</f>
        <v>0</v>
      </c>
      <c r="AG36" s="34">
        <f>$K$28/'Fixed data'!$C$7</f>
        <v>0</v>
      </c>
      <c r="AH36" s="34">
        <f>$K$28/'Fixed data'!$C$7</f>
        <v>0</v>
      </c>
      <c r="AI36" s="34">
        <f>$K$28/'Fixed data'!$C$7</f>
        <v>0</v>
      </c>
      <c r="AJ36" s="34">
        <f>$K$28/'Fixed data'!$C$7</f>
        <v>0</v>
      </c>
      <c r="AK36" s="34">
        <f>$K$28/'Fixed data'!$C$7</f>
        <v>0</v>
      </c>
      <c r="AL36" s="34">
        <f>$K$28/'Fixed data'!$C$7</f>
        <v>0</v>
      </c>
      <c r="AM36" s="34">
        <f>$K$28/'Fixed data'!$C$7</f>
        <v>0</v>
      </c>
      <c r="AN36" s="34">
        <f>$K$28/'Fixed data'!$C$7</f>
        <v>0</v>
      </c>
      <c r="AO36" s="34">
        <f>$K$28/'Fixed data'!$C$7</f>
        <v>0</v>
      </c>
      <c r="AP36" s="34">
        <f>$K$28/'Fixed data'!$C$7</f>
        <v>0</v>
      </c>
      <c r="AQ36" s="34">
        <f>$K$28/'Fixed data'!$C$7</f>
        <v>0</v>
      </c>
      <c r="AR36" s="34">
        <f>$K$28/'Fixed data'!$C$7</f>
        <v>0</v>
      </c>
      <c r="AS36" s="34">
        <f>$K$28/'Fixed data'!$C$7</f>
        <v>0</v>
      </c>
      <c r="AT36" s="34">
        <f>$K$28/'Fixed data'!$C$7</f>
        <v>0</v>
      </c>
      <c r="AU36" s="34">
        <f>$K$28/'Fixed data'!$C$7</f>
        <v>0</v>
      </c>
      <c r="AV36" s="34">
        <f>$K$28/'Fixed data'!$C$7</f>
        <v>0</v>
      </c>
      <c r="AW36" s="34">
        <f>$K$28/'Fixed data'!$C$7</f>
        <v>0</v>
      </c>
      <c r="AX36" s="34">
        <f>$K$28/'Fixed data'!$C$7</f>
        <v>0</v>
      </c>
      <c r="AY36" s="34">
        <f>$K$28/'Fixed data'!$C$7</f>
        <v>0</v>
      </c>
      <c r="AZ36" s="34">
        <f>$K$28/'Fixed data'!$C$7</f>
        <v>0</v>
      </c>
      <c r="BA36" s="34">
        <f>$K$28/'Fixed data'!$C$7</f>
        <v>0</v>
      </c>
      <c r="BB36" s="34">
        <f>$K$28/'Fixed data'!$C$7</f>
        <v>0</v>
      </c>
      <c r="BC36" s="34">
        <f>$K$28/'Fixed data'!$C$7</f>
        <v>0</v>
      </c>
      <c r="BD36" s="34">
        <f>$K$28/'Fixed data'!$C$7</f>
        <v>0</v>
      </c>
    </row>
    <row r="37" spans="1:57" ht="16.5" hidden="1" customHeight="1" outlineLevel="1">
      <c r="A37" s="115"/>
      <c r="B37" s="9" t="s">
        <v>33</v>
      </c>
      <c r="C37" s="11" t="s">
        <v>60</v>
      </c>
      <c r="D37" s="9" t="s">
        <v>40</v>
      </c>
      <c r="F37" s="34"/>
      <c r="G37" s="34"/>
      <c r="H37" s="34"/>
      <c r="I37" s="34"/>
      <c r="J37" s="34"/>
      <c r="K37" s="34"/>
      <c r="L37" s="34"/>
      <c r="M37" s="34">
        <f>$L$28/'Fixed data'!$C$7</f>
        <v>0</v>
      </c>
      <c r="N37" s="34">
        <f>$L$28/'Fixed data'!$C$7</f>
        <v>0</v>
      </c>
      <c r="O37" s="34">
        <f>$L$28/'Fixed data'!$C$7</f>
        <v>0</v>
      </c>
      <c r="P37" s="34">
        <f>$L$28/'Fixed data'!$C$7</f>
        <v>0</v>
      </c>
      <c r="Q37" s="34">
        <f>$L$28/'Fixed data'!$C$7</f>
        <v>0</v>
      </c>
      <c r="R37" s="34">
        <f>$L$28/'Fixed data'!$C$7</f>
        <v>0</v>
      </c>
      <c r="S37" s="34">
        <f>$L$28/'Fixed data'!$C$7</f>
        <v>0</v>
      </c>
      <c r="T37" s="34">
        <f>$L$28/'Fixed data'!$C$7</f>
        <v>0</v>
      </c>
      <c r="U37" s="34">
        <f>$L$28/'Fixed data'!$C$7</f>
        <v>0</v>
      </c>
      <c r="V37" s="34">
        <f>$L$28/'Fixed data'!$C$7</f>
        <v>0</v>
      </c>
      <c r="W37" s="34">
        <f>$L$28/'Fixed data'!$C$7</f>
        <v>0</v>
      </c>
      <c r="X37" s="34">
        <f>$L$28/'Fixed data'!$C$7</f>
        <v>0</v>
      </c>
      <c r="Y37" s="34">
        <f>$L$28/'Fixed data'!$C$7</f>
        <v>0</v>
      </c>
      <c r="Z37" s="34">
        <f>$L$28/'Fixed data'!$C$7</f>
        <v>0</v>
      </c>
      <c r="AA37" s="34">
        <f>$L$28/'Fixed data'!$C$7</f>
        <v>0</v>
      </c>
      <c r="AB37" s="34">
        <f>$L$28/'Fixed data'!$C$7</f>
        <v>0</v>
      </c>
      <c r="AC37" s="34">
        <f>$L$28/'Fixed data'!$C$7</f>
        <v>0</v>
      </c>
      <c r="AD37" s="34">
        <f>$L$28/'Fixed data'!$C$7</f>
        <v>0</v>
      </c>
      <c r="AE37" s="34">
        <f>$L$28/'Fixed data'!$C$7</f>
        <v>0</v>
      </c>
      <c r="AF37" s="34">
        <f>$L$28/'Fixed data'!$C$7</f>
        <v>0</v>
      </c>
      <c r="AG37" s="34">
        <f>$L$28/'Fixed data'!$C$7</f>
        <v>0</v>
      </c>
      <c r="AH37" s="34">
        <f>$L$28/'Fixed data'!$C$7</f>
        <v>0</v>
      </c>
      <c r="AI37" s="34">
        <f>$L$28/'Fixed data'!$C$7</f>
        <v>0</v>
      </c>
      <c r="AJ37" s="34">
        <f>$L$28/'Fixed data'!$C$7</f>
        <v>0</v>
      </c>
      <c r="AK37" s="34">
        <f>$L$28/'Fixed data'!$C$7</f>
        <v>0</v>
      </c>
      <c r="AL37" s="34">
        <f>$L$28/'Fixed data'!$C$7</f>
        <v>0</v>
      </c>
      <c r="AM37" s="34">
        <f>$L$28/'Fixed data'!$C$7</f>
        <v>0</v>
      </c>
      <c r="AN37" s="34">
        <f>$L$28/'Fixed data'!$C$7</f>
        <v>0</v>
      </c>
      <c r="AO37" s="34">
        <f>$L$28/'Fixed data'!$C$7</f>
        <v>0</v>
      </c>
      <c r="AP37" s="34">
        <f>$L$28/'Fixed data'!$C$7</f>
        <v>0</v>
      </c>
      <c r="AQ37" s="34">
        <f>$L$28/'Fixed data'!$C$7</f>
        <v>0</v>
      </c>
      <c r="AR37" s="34">
        <f>$L$28/'Fixed data'!$C$7</f>
        <v>0</v>
      </c>
      <c r="AS37" s="34">
        <f>$L$28/'Fixed data'!$C$7</f>
        <v>0</v>
      </c>
      <c r="AT37" s="34">
        <f>$L$28/'Fixed data'!$C$7</f>
        <v>0</v>
      </c>
      <c r="AU37" s="34">
        <f>$L$28/'Fixed data'!$C$7</f>
        <v>0</v>
      </c>
      <c r="AV37" s="34">
        <f>$L$28/'Fixed data'!$C$7</f>
        <v>0</v>
      </c>
      <c r="AW37" s="34">
        <f>$L$28/'Fixed data'!$C$7</f>
        <v>0</v>
      </c>
      <c r="AX37" s="34">
        <f>$L$28/'Fixed data'!$C$7</f>
        <v>0</v>
      </c>
      <c r="AY37" s="34">
        <f>$L$28/'Fixed data'!$C$7</f>
        <v>0</v>
      </c>
      <c r="AZ37" s="34">
        <f>$L$28/'Fixed data'!$C$7</f>
        <v>0</v>
      </c>
      <c r="BA37" s="34">
        <f>$L$28/'Fixed data'!$C$7</f>
        <v>0</v>
      </c>
      <c r="BB37" s="34">
        <f>$L$28/'Fixed data'!$C$7</f>
        <v>0</v>
      </c>
      <c r="BC37" s="34">
        <f>$L$28/'Fixed data'!$C$7</f>
        <v>0</v>
      </c>
      <c r="BD37" s="34">
        <f>$L$28/'Fixed data'!$C$7</f>
        <v>0</v>
      </c>
    </row>
    <row r="38" spans="1:57" ht="16.5" hidden="1" customHeight="1" outlineLevel="1">
      <c r="A38" s="115"/>
      <c r="B38" s="9" t="s">
        <v>110</v>
      </c>
      <c r="C38" s="11" t="s">
        <v>132</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c r="A39" s="115"/>
      <c r="B39" s="9" t="s">
        <v>111</v>
      </c>
      <c r="C39" s="11" t="s">
        <v>133</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c r="A40" s="115"/>
      <c r="B40" s="9" t="s">
        <v>112</v>
      </c>
      <c r="C40" s="11" t="s">
        <v>134</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c r="A41" s="115"/>
      <c r="B41" s="9" t="s">
        <v>113</v>
      </c>
      <c r="C41" s="11" t="s">
        <v>135</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c r="A42" s="115"/>
      <c r="B42" s="9" t="s">
        <v>114</v>
      </c>
      <c r="C42" s="11" t="s">
        <v>136</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c r="A43" s="115"/>
      <c r="B43" s="9" t="s">
        <v>115</v>
      </c>
      <c r="C43" s="11" t="s">
        <v>137</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c r="A44" s="115"/>
      <c r="B44" s="9" t="s">
        <v>116</v>
      </c>
      <c r="C44" s="11" t="s">
        <v>138</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c r="A45" s="115"/>
      <c r="B45" s="9" t="s">
        <v>117</v>
      </c>
      <c r="C45" s="11" t="s">
        <v>139</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c r="A46" s="115"/>
      <c r="B46" s="9" t="s">
        <v>118</v>
      </c>
      <c r="C46" s="11" t="s">
        <v>140</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c r="A47" s="115"/>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c r="A48" s="115"/>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c r="A49" s="115"/>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c r="A50" s="115"/>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c r="A51" s="115"/>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c r="A52" s="115"/>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c r="A53" s="115"/>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c r="A54" s="115"/>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c r="A55" s="115"/>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c r="A56" s="115"/>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c r="A57" s="115"/>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c r="A58" s="115"/>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c r="A59" s="115"/>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c r="A60" s="115"/>
      <c r="B60" s="9" t="s">
        <v>7</v>
      </c>
      <c r="C60" s="9" t="s">
        <v>61</v>
      </c>
      <c r="D60" s="9" t="s">
        <v>40</v>
      </c>
      <c r="E60" s="34">
        <f>SUM(E30:E59)</f>
        <v>0</v>
      </c>
      <c r="F60" s="34">
        <f t="shared" ref="F60:BD60" si="5">SUM(F30:F59)</f>
        <v>0</v>
      </c>
      <c r="G60" s="34">
        <f t="shared" si="5"/>
        <v>0</v>
      </c>
      <c r="H60" s="34">
        <f t="shared" si="5"/>
        <v>-6.6620300560251422E-2</v>
      </c>
      <c r="I60" s="34">
        <f t="shared" si="5"/>
        <v>-6.3760794424112033E-2</v>
      </c>
      <c r="J60" s="34">
        <f t="shared" si="5"/>
        <v>-6.099888247733528E-2</v>
      </c>
      <c r="K60" s="34">
        <f t="shared" si="5"/>
        <v>-5.5221560716177218E-2</v>
      </c>
      <c r="L60" s="34">
        <f t="shared" si="5"/>
        <v>-5.5221560716177218E-2</v>
      </c>
      <c r="M60" s="34">
        <f t="shared" si="5"/>
        <v>-5.5221560716177218E-2</v>
      </c>
      <c r="N60" s="34">
        <f t="shared" si="5"/>
        <v>-5.5221560716177218E-2</v>
      </c>
      <c r="O60" s="34">
        <f t="shared" si="5"/>
        <v>-5.5221560716177218E-2</v>
      </c>
      <c r="P60" s="34">
        <f t="shared" si="5"/>
        <v>-5.5221560716177218E-2</v>
      </c>
      <c r="Q60" s="34">
        <f t="shared" si="5"/>
        <v>-5.5221560716177218E-2</v>
      </c>
      <c r="R60" s="34">
        <f t="shared" si="5"/>
        <v>-5.5221560716177218E-2</v>
      </c>
      <c r="S60" s="34">
        <f t="shared" si="5"/>
        <v>-5.5221560716177218E-2</v>
      </c>
      <c r="T60" s="34">
        <f t="shared" si="5"/>
        <v>-5.5221560716177218E-2</v>
      </c>
      <c r="U60" s="34">
        <f t="shared" si="5"/>
        <v>-5.5221560716177218E-2</v>
      </c>
      <c r="V60" s="34">
        <f t="shared" si="5"/>
        <v>-5.5221560716177218E-2</v>
      </c>
      <c r="W60" s="34">
        <f t="shared" si="5"/>
        <v>-5.5221560716177218E-2</v>
      </c>
      <c r="X60" s="34">
        <f t="shared" si="5"/>
        <v>-5.5221560716177218E-2</v>
      </c>
      <c r="Y60" s="34">
        <f t="shared" si="5"/>
        <v>-5.5221560716177218E-2</v>
      </c>
      <c r="Z60" s="34">
        <f t="shared" si="5"/>
        <v>-5.5221560716177218E-2</v>
      </c>
      <c r="AA60" s="34">
        <f t="shared" si="5"/>
        <v>-5.5221560716177218E-2</v>
      </c>
      <c r="AB60" s="34">
        <f t="shared" si="5"/>
        <v>-5.5221560716177218E-2</v>
      </c>
      <c r="AC60" s="34">
        <f t="shared" si="5"/>
        <v>-5.5221560716177218E-2</v>
      </c>
      <c r="AD60" s="34">
        <f t="shared" si="5"/>
        <v>-5.5221560716177218E-2</v>
      </c>
      <c r="AE60" s="34">
        <f t="shared" si="5"/>
        <v>-5.5221560716177218E-2</v>
      </c>
      <c r="AF60" s="34">
        <f t="shared" si="5"/>
        <v>-5.5221560716177218E-2</v>
      </c>
      <c r="AG60" s="34">
        <f t="shared" si="5"/>
        <v>-5.5221560716177218E-2</v>
      </c>
      <c r="AH60" s="34">
        <f t="shared" si="5"/>
        <v>-5.5221560716177218E-2</v>
      </c>
      <c r="AI60" s="34">
        <f t="shared" si="5"/>
        <v>-5.5221560716177218E-2</v>
      </c>
      <c r="AJ60" s="34">
        <f t="shared" si="5"/>
        <v>-5.5221560716177218E-2</v>
      </c>
      <c r="AK60" s="34">
        <f t="shared" si="5"/>
        <v>-5.5221560716177218E-2</v>
      </c>
      <c r="AL60" s="34">
        <f t="shared" si="5"/>
        <v>-5.5221560716177218E-2</v>
      </c>
      <c r="AM60" s="34">
        <f t="shared" si="5"/>
        <v>-5.5221560716177218E-2</v>
      </c>
      <c r="AN60" s="34">
        <f t="shared" si="5"/>
        <v>-5.5221560716177218E-2</v>
      </c>
      <c r="AO60" s="34">
        <f t="shared" si="5"/>
        <v>-5.5221560716177218E-2</v>
      </c>
      <c r="AP60" s="34">
        <f t="shared" si="5"/>
        <v>-5.5221560716177218E-2</v>
      </c>
      <c r="AQ60" s="34">
        <f t="shared" si="5"/>
        <v>-5.5221560716177218E-2</v>
      </c>
      <c r="AR60" s="34">
        <f t="shared" si="5"/>
        <v>-5.5221560716177218E-2</v>
      </c>
      <c r="AS60" s="34">
        <f t="shared" si="5"/>
        <v>-5.5221560716177218E-2</v>
      </c>
      <c r="AT60" s="34">
        <f t="shared" si="5"/>
        <v>-5.5221560716177218E-2</v>
      </c>
      <c r="AU60" s="34">
        <f t="shared" si="5"/>
        <v>-5.5221560716177218E-2</v>
      </c>
      <c r="AV60" s="34">
        <f t="shared" si="5"/>
        <v>-5.5221560716177218E-2</v>
      </c>
      <c r="AW60" s="34">
        <f t="shared" si="5"/>
        <v>-5.5221560716177218E-2</v>
      </c>
      <c r="AX60" s="34">
        <f t="shared" si="5"/>
        <v>-5.5221560716177218E-2</v>
      </c>
      <c r="AY60" s="34">
        <f t="shared" si="5"/>
        <v>-5.5221560716177218E-2</v>
      </c>
      <c r="AZ60" s="34">
        <f t="shared" si="5"/>
        <v>-5.5221560716177218E-2</v>
      </c>
      <c r="BA60" s="34">
        <f t="shared" si="5"/>
        <v>1.1398739844074197E-2</v>
      </c>
      <c r="BB60" s="34">
        <f t="shared" si="5"/>
        <v>8.5392337079348117E-3</v>
      </c>
      <c r="BC60" s="34">
        <f t="shared" si="5"/>
        <v>5.7773217611580604E-3</v>
      </c>
      <c r="BD60" s="34">
        <f t="shared" si="5"/>
        <v>0</v>
      </c>
    </row>
    <row r="61" spans="1:56" ht="17.25" hidden="1" customHeight="1" outlineLevel="1">
      <c r="A61" s="115"/>
      <c r="B61" s="9" t="s">
        <v>35</v>
      </c>
      <c r="C61" s="9" t="s">
        <v>62</v>
      </c>
      <c r="D61" s="9" t="s">
        <v>40</v>
      </c>
      <c r="E61" s="34">
        <v>0</v>
      </c>
      <c r="F61" s="34">
        <f>E62</f>
        <v>0</v>
      </c>
      <c r="G61" s="34">
        <f t="shared" ref="G61:BD61" si="6">F62</f>
        <v>0</v>
      </c>
      <c r="H61" s="34">
        <f t="shared" si="6"/>
        <v>-2.997913525211314</v>
      </c>
      <c r="I61" s="34">
        <f t="shared" si="6"/>
        <v>-2.8026154485247905</v>
      </c>
      <c r="J61" s="34">
        <f t="shared" si="6"/>
        <v>-2.6145686164957245</v>
      </c>
      <c r="K61" s="34">
        <f t="shared" si="6"/>
        <v>-2.2935902547662765</v>
      </c>
      <c r="L61" s="34">
        <f t="shared" si="6"/>
        <v>-2.2383686940500995</v>
      </c>
      <c r="M61" s="34">
        <f t="shared" si="6"/>
        <v>-2.1831471333339225</v>
      </c>
      <c r="N61" s="34">
        <f t="shared" si="6"/>
        <v>-2.1279255726177455</v>
      </c>
      <c r="O61" s="34">
        <f t="shared" si="6"/>
        <v>-2.0727040119015685</v>
      </c>
      <c r="P61" s="34">
        <f t="shared" si="6"/>
        <v>-2.0174824511853915</v>
      </c>
      <c r="Q61" s="34">
        <f t="shared" si="6"/>
        <v>-1.9622608904692143</v>
      </c>
      <c r="R61" s="34">
        <f t="shared" si="6"/>
        <v>-1.907039329753037</v>
      </c>
      <c r="S61" s="34">
        <f t="shared" si="6"/>
        <v>-1.8518177690368598</v>
      </c>
      <c r="T61" s="34">
        <f t="shared" si="6"/>
        <v>-1.7965962083206826</v>
      </c>
      <c r="U61" s="34">
        <f t="shared" si="6"/>
        <v>-1.7413746476045053</v>
      </c>
      <c r="V61" s="34">
        <f t="shared" si="6"/>
        <v>-1.6861530868883281</v>
      </c>
      <c r="W61" s="34">
        <f t="shared" si="6"/>
        <v>-1.6309315261721509</v>
      </c>
      <c r="X61" s="34">
        <f t="shared" si="6"/>
        <v>-1.5757099654559736</v>
      </c>
      <c r="Y61" s="34">
        <f t="shared" si="6"/>
        <v>-1.5204884047397964</v>
      </c>
      <c r="Z61" s="34">
        <f t="shared" si="6"/>
        <v>-1.4652668440236192</v>
      </c>
      <c r="AA61" s="34">
        <f t="shared" si="6"/>
        <v>-1.4100452833074419</v>
      </c>
      <c r="AB61" s="34">
        <f t="shared" si="6"/>
        <v>-1.3548237225912647</v>
      </c>
      <c r="AC61" s="34">
        <f t="shared" si="6"/>
        <v>-1.2996021618750875</v>
      </c>
      <c r="AD61" s="34">
        <f t="shared" si="6"/>
        <v>-1.2443806011589102</v>
      </c>
      <c r="AE61" s="34">
        <f t="shared" si="6"/>
        <v>-1.189159040442733</v>
      </c>
      <c r="AF61" s="34">
        <f t="shared" si="6"/>
        <v>-1.1339374797265558</v>
      </c>
      <c r="AG61" s="34">
        <f t="shared" si="6"/>
        <v>-1.0787159190103786</v>
      </c>
      <c r="AH61" s="34">
        <f t="shared" si="6"/>
        <v>-1.0234943582942013</v>
      </c>
      <c r="AI61" s="34">
        <f t="shared" si="6"/>
        <v>-0.96827279757802409</v>
      </c>
      <c r="AJ61" s="34">
        <f t="shared" si="6"/>
        <v>-0.91305123686184686</v>
      </c>
      <c r="AK61" s="34">
        <f t="shared" si="6"/>
        <v>-0.85782967614566963</v>
      </c>
      <c r="AL61" s="34">
        <f t="shared" si="6"/>
        <v>-0.8026081154294924</v>
      </c>
      <c r="AM61" s="34">
        <f t="shared" si="6"/>
        <v>-0.74738655471331517</v>
      </c>
      <c r="AN61" s="34">
        <f t="shared" si="6"/>
        <v>-0.69216499399713793</v>
      </c>
      <c r="AO61" s="34">
        <f t="shared" si="6"/>
        <v>-0.6369434332809607</v>
      </c>
      <c r="AP61" s="34">
        <f t="shared" si="6"/>
        <v>-0.58172187256478347</v>
      </c>
      <c r="AQ61" s="34">
        <f t="shared" si="6"/>
        <v>-0.52650031184860624</v>
      </c>
      <c r="AR61" s="34">
        <f t="shared" si="6"/>
        <v>-0.47127875113242901</v>
      </c>
      <c r="AS61" s="34">
        <f t="shared" si="6"/>
        <v>-0.41605719041625178</v>
      </c>
      <c r="AT61" s="34">
        <f t="shared" si="6"/>
        <v>-0.36083562970007454</v>
      </c>
      <c r="AU61" s="34">
        <f t="shared" si="6"/>
        <v>-0.30561406898389731</v>
      </c>
      <c r="AV61" s="34">
        <f t="shared" si="6"/>
        <v>-0.25039250826772008</v>
      </c>
      <c r="AW61" s="34">
        <f t="shared" si="6"/>
        <v>-0.19517094755154285</v>
      </c>
      <c r="AX61" s="34">
        <f t="shared" si="6"/>
        <v>-0.13994938683536562</v>
      </c>
      <c r="AY61" s="34">
        <f t="shared" si="6"/>
        <v>-8.4727826119188401E-2</v>
      </c>
      <c r="AZ61" s="34">
        <f t="shared" si="6"/>
        <v>-2.9506265403011184E-2</v>
      </c>
      <c r="BA61" s="34">
        <f t="shared" si="6"/>
        <v>2.5715295313166034E-2</v>
      </c>
      <c r="BB61" s="34">
        <f t="shared" si="6"/>
        <v>1.4316555469091836E-2</v>
      </c>
      <c r="BC61" s="34">
        <f t="shared" si="6"/>
        <v>5.7773217611570248E-3</v>
      </c>
      <c r="BD61" s="34">
        <f t="shared" si="6"/>
        <v>-1.0356299151581538E-15</v>
      </c>
    </row>
    <row r="62" spans="1:56" ht="16.5" hidden="1" customHeight="1" outlineLevel="1">
      <c r="A62" s="115"/>
      <c r="B62" s="9" t="s">
        <v>34</v>
      </c>
      <c r="C62" s="9" t="s">
        <v>69</v>
      </c>
      <c r="D62" s="9" t="s">
        <v>40</v>
      </c>
      <c r="E62" s="34">
        <f t="shared" ref="E62:BD62" si="7">E28-E60+E61</f>
        <v>0</v>
      </c>
      <c r="F62" s="34">
        <f t="shared" si="7"/>
        <v>0</v>
      </c>
      <c r="G62" s="34">
        <f t="shared" si="7"/>
        <v>-2.997913525211314</v>
      </c>
      <c r="H62" s="34">
        <f t="shared" si="7"/>
        <v>-2.8026154485247905</v>
      </c>
      <c r="I62" s="34">
        <f t="shared" si="7"/>
        <v>-2.6145686164957245</v>
      </c>
      <c r="J62" s="34">
        <f t="shared" si="7"/>
        <v>-2.2935902547662765</v>
      </c>
      <c r="K62" s="34">
        <f t="shared" si="7"/>
        <v>-2.2383686940500995</v>
      </c>
      <c r="L62" s="34">
        <f t="shared" si="7"/>
        <v>-2.1831471333339225</v>
      </c>
      <c r="M62" s="34">
        <f t="shared" si="7"/>
        <v>-2.1279255726177455</v>
      </c>
      <c r="N62" s="34">
        <f t="shared" si="7"/>
        <v>-2.0727040119015685</v>
      </c>
      <c r="O62" s="34">
        <f t="shared" si="7"/>
        <v>-2.0174824511853915</v>
      </c>
      <c r="P62" s="34">
        <f t="shared" si="7"/>
        <v>-1.9622608904692143</v>
      </c>
      <c r="Q62" s="34">
        <f t="shared" si="7"/>
        <v>-1.907039329753037</v>
      </c>
      <c r="R62" s="34">
        <f t="shared" si="7"/>
        <v>-1.8518177690368598</v>
      </c>
      <c r="S62" s="34">
        <f t="shared" si="7"/>
        <v>-1.7965962083206826</v>
      </c>
      <c r="T62" s="34">
        <f t="shared" si="7"/>
        <v>-1.7413746476045053</v>
      </c>
      <c r="U62" s="34">
        <f t="shared" si="7"/>
        <v>-1.6861530868883281</v>
      </c>
      <c r="V62" s="34">
        <f t="shared" si="7"/>
        <v>-1.6309315261721509</v>
      </c>
      <c r="W62" s="34">
        <f t="shared" si="7"/>
        <v>-1.5757099654559736</v>
      </c>
      <c r="X62" s="34">
        <f t="shared" si="7"/>
        <v>-1.5204884047397964</v>
      </c>
      <c r="Y62" s="34">
        <f t="shared" si="7"/>
        <v>-1.4652668440236192</v>
      </c>
      <c r="Z62" s="34">
        <f t="shared" si="7"/>
        <v>-1.4100452833074419</v>
      </c>
      <c r="AA62" s="34">
        <f t="shared" si="7"/>
        <v>-1.3548237225912647</v>
      </c>
      <c r="AB62" s="34">
        <f t="shared" si="7"/>
        <v>-1.2996021618750875</v>
      </c>
      <c r="AC62" s="34">
        <f t="shared" si="7"/>
        <v>-1.2443806011589102</v>
      </c>
      <c r="AD62" s="34">
        <f t="shared" si="7"/>
        <v>-1.189159040442733</v>
      </c>
      <c r="AE62" s="34">
        <f t="shared" si="7"/>
        <v>-1.1339374797265558</v>
      </c>
      <c r="AF62" s="34">
        <f t="shared" si="7"/>
        <v>-1.0787159190103786</v>
      </c>
      <c r="AG62" s="34">
        <f t="shared" si="7"/>
        <v>-1.0234943582942013</v>
      </c>
      <c r="AH62" s="34">
        <f t="shared" si="7"/>
        <v>-0.96827279757802409</v>
      </c>
      <c r="AI62" s="34">
        <f t="shared" si="7"/>
        <v>-0.91305123686184686</v>
      </c>
      <c r="AJ62" s="34">
        <f t="shared" si="7"/>
        <v>-0.85782967614566963</v>
      </c>
      <c r="AK62" s="34">
        <f t="shared" si="7"/>
        <v>-0.8026081154294924</v>
      </c>
      <c r="AL62" s="34">
        <f t="shared" si="7"/>
        <v>-0.74738655471331517</v>
      </c>
      <c r="AM62" s="34">
        <f t="shared" si="7"/>
        <v>-0.69216499399713793</v>
      </c>
      <c r="AN62" s="34">
        <f t="shared" si="7"/>
        <v>-0.6369434332809607</v>
      </c>
      <c r="AO62" s="34">
        <f t="shared" si="7"/>
        <v>-0.58172187256478347</v>
      </c>
      <c r="AP62" s="34">
        <f t="shared" si="7"/>
        <v>-0.52650031184860624</v>
      </c>
      <c r="AQ62" s="34">
        <f t="shared" si="7"/>
        <v>-0.47127875113242901</v>
      </c>
      <c r="AR62" s="34">
        <f t="shared" si="7"/>
        <v>-0.41605719041625178</v>
      </c>
      <c r="AS62" s="34">
        <f t="shared" si="7"/>
        <v>-0.36083562970007454</v>
      </c>
      <c r="AT62" s="34">
        <f t="shared" si="7"/>
        <v>-0.30561406898389731</v>
      </c>
      <c r="AU62" s="34">
        <f t="shared" si="7"/>
        <v>-0.25039250826772008</v>
      </c>
      <c r="AV62" s="34">
        <f t="shared" si="7"/>
        <v>-0.19517094755154285</v>
      </c>
      <c r="AW62" s="34">
        <f t="shared" si="7"/>
        <v>-0.13994938683536562</v>
      </c>
      <c r="AX62" s="34">
        <f t="shared" si="7"/>
        <v>-8.4727826119188401E-2</v>
      </c>
      <c r="AY62" s="34">
        <f t="shared" si="7"/>
        <v>-2.9506265403011184E-2</v>
      </c>
      <c r="AZ62" s="34">
        <f t="shared" si="7"/>
        <v>2.5715295313166034E-2</v>
      </c>
      <c r="BA62" s="34">
        <f t="shared" si="7"/>
        <v>1.4316555469091836E-2</v>
      </c>
      <c r="BB62" s="34">
        <f t="shared" si="7"/>
        <v>5.7773217611570248E-3</v>
      </c>
      <c r="BC62" s="34">
        <f t="shared" si="7"/>
        <v>-1.0356299151581538E-15</v>
      </c>
      <c r="BD62" s="34">
        <f t="shared" si="7"/>
        <v>-1.0356299151581538E-15</v>
      </c>
    </row>
    <row r="63" spans="1:56" ht="16.5" collapsed="1">
      <c r="A63" s="115"/>
      <c r="B63" s="9" t="s">
        <v>8</v>
      </c>
      <c r="C63" s="11" t="s">
        <v>68</v>
      </c>
      <c r="D63" s="9" t="s">
        <v>40</v>
      </c>
      <c r="E63" s="34">
        <f>AVERAGE(E61:E62)*'Fixed data'!$C$3</f>
        <v>0</v>
      </c>
      <c r="F63" s="34">
        <f>AVERAGE(F61:F62)*'Fixed data'!$C$3</f>
        <v>0</v>
      </c>
      <c r="G63" s="34">
        <f>AVERAGE(G61:G62)*'Fixed data'!$C$3</f>
        <v>-7.2399611633853236E-2</v>
      </c>
      <c r="H63" s="34">
        <f>AVERAGE(H61:H62)*'Fixed data'!$C$3</f>
        <v>-0.14008277471572694</v>
      </c>
      <c r="I63" s="34">
        <f>AVERAGE(I61:I62)*'Fixed data'!$C$3</f>
        <v>-0.13082499517024546</v>
      </c>
      <c r="J63" s="34">
        <f>AVERAGE(J61:J62)*'Fixed data'!$C$3</f>
        <v>-0.11853203674097734</v>
      </c>
      <c r="K63" s="34">
        <f>AVERAGE(K61:K62)*'Fixed data'!$C$3</f>
        <v>-0.10944680861391549</v>
      </c>
      <c r="L63" s="34">
        <f>AVERAGE(L61:L62)*'Fixed data'!$C$3</f>
        <v>-0.10677960723132414</v>
      </c>
      <c r="M63" s="34">
        <f>AVERAGE(M61:M62)*'Fixed data'!$C$3</f>
        <v>-0.10411240584873278</v>
      </c>
      <c r="N63" s="34">
        <f>AVERAGE(N61:N62)*'Fixed data'!$C$3</f>
        <v>-0.10144520446614144</v>
      </c>
      <c r="O63" s="34">
        <f>AVERAGE(O61:O62)*'Fixed data'!$C$3</f>
        <v>-9.8778003083550087E-2</v>
      </c>
      <c r="P63" s="34">
        <f>AVERAGE(P61:P62)*'Fixed data'!$C$3</f>
        <v>-9.6110801700958745E-2</v>
      </c>
      <c r="Q63" s="34">
        <f>AVERAGE(Q61:Q62)*'Fixed data'!$C$3</f>
        <v>-9.3443600318367362E-2</v>
      </c>
      <c r="R63" s="34">
        <f>AVERAGE(R61:R62)*'Fixed data'!$C$3</f>
        <v>-9.077639893577602E-2</v>
      </c>
      <c r="S63" s="34">
        <f>AVERAGE(S61:S62)*'Fixed data'!$C$3</f>
        <v>-8.8109197553184651E-2</v>
      </c>
      <c r="T63" s="34">
        <f>AVERAGE(T61:T62)*'Fixed data'!$C$3</f>
        <v>-8.5441996170593296E-2</v>
      </c>
      <c r="U63" s="34">
        <f>AVERAGE(U61:U62)*'Fixed data'!$C$3</f>
        <v>-8.2774794788001926E-2</v>
      </c>
      <c r="V63" s="34">
        <f>AVERAGE(V61:V62)*'Fixed data'!$C$3</f>
        <v>-8.0107593405410571E-2</v>
      </c>
      <c r="W63" s="34">
        <f>AVERAGE(W61:W62)*'Fixed data'!$C$3</f>
        <v>-7.7440392022819202E-2</v>
      </c>
      <c r="X63" s="34">
        <f>AVERAGE(X61:X62)*'Fixed data'!$C$3</f>
        <v>-7.477319064022786E-2</v>
      </c>
      <c r="Y63" s="34">
        <f>AVERAGE(Y61:Y62)*'Fixed data'!$C$3</f>
        <v>-7.2105989257636491E-2</v>
      </c>
      <c r="Z63" s="34">
        <f>AVERAGE(Z61:Z62)*'Fixed data'!$C$3</f>
        <v>-6.9438787875045135E-2</v>
      </c>
      <c r="AA63" s="34">
        <f>AVERAGE(AA61:AA62)*'Fixed data'!$C$3</f>
        <v>-6.6771586492453766E-2</v>
      </c>
      <c r="AB63" s="34">
        <f>AVERAGE(AB61:AB62)*'Fixed data'!$C$3</f>
        <v>-6.4104385109862411E-2</v>
      </c>
      <c r="AC63" s="34">
        <f>AVERAGE(AC61:AC62)*'Fixed data'!$C$3</f>
        <v>-6.1437183727271041E-2</v>
      </c>
      <c r="AD63" s="34">
        <f>AVERAGE(AD61:AD62)*'Fixed data'!$C$3</f>
        <v>-5.8769982344679693E-2</v>
      </c>
      <c r="AE63" s="34">
        <f>AVERAGE(AE61:AE62)*'Fixed data'!$C$3</f>
        <v>-5.6102780962088324E-2</v>
      </c>
      <c r="AF63" s="34">
        <f>AVERAGE(AF61:AF62)*'Fixed data'!$C$3</f>
        <v>-5.3435579579496975E-2</v>
      </c>
      <c r="AG63" s="34">
        <f>AVERAGE(AG61:AG62)*'Fixed data'!$C$3</f>
        <v>-5.0768378196905599E-2</v>
      </c>
      <c r="AH63" s="34">
        <f>AVERAGE(AH61:AH62)*'Fixed data'!$C$3</f>
        <v>-4.8101176814314243E-2</v>
      </c>
      <c r="AI63" s="34">
        <f>AVERAGE(AI61:AI62)*'Fixed data'!$C$3</f>
        <v>-4.5433975431722888E-2</v>
      </c>
      <c r="AJ63" s="34">
        <f>AVERAGE(AJ61:AJ62)*'Fixed data'!$C$3</f>
        <v>-4.2766774049131526E-2</v>
      </c>
      <c r="AK63" s="34">
        <f>AVERAGE(AK61:AK62)*'Fixed data'!$C$3</f>
        <v>-4.0099572666540163E-2</v>
      </c>
      <c r="AL63" s="34">
        <f>AVERAGE(AL61:AL62)*'Fixed data'!$C$3</f>
        <v>-3.7432371283948808E-2</v>
      </c>
      <c r="AM63" s="34">
        <f>AVERAGE(AM61:AM62)*'Fixed data'!$C$3</f>
        <v>-3.4765169901357446E-2</v>
      </c>
      <c r="AN63" s="34">
        <f>AVERAGE(AN61:AN62)*'Fixed data'!$C$3</f>
        <v>-3.2097968518766083E-2</v>
      </c>
      <c r="AO63" s="34">
        <f>AVERAGE(AO61:AO62)*'Fixed data'!$C$3</f>
        <v>-2.9430767136174724E-2</v>
      </c>
      <c r="AP63" s="34">
        <f>AVERAGE(AP61:AP62)*'Fixed data'!$C$3</f>
        <v>-2.6763565753583362E-2</v>
      </c>
      <c r="AQ63" s="34">
        <f>AVERAGE(AQ61:AQ62)*'Fixed data'!$C$3</f>
        <v>-2.4096364370992003E-2</v>
      </c>
      <c r="AR63" s="34">
        <f>AVERAGE(AR61:AR62)*'Fixed data'!$C$3</f>
        <v>-2.1429162988400641E-2</v>
      </c>
      <c r="AS63" s="34">
        <f>AVERAGE(AS61:AS62)*'Fixed data'!$C$3</f>
        <v>-1.8761961605809282E-2</v>
      </c>
      <c r="AT63" s="34">
        <f>AVERAGE(AT61:AT62)*'Fixed data'!$C$3</f>
        <v>-1.6094760223217923E-2</v>
      </c>
      <c r="AU63" s="34">
        <f>AVERAGE(AU61:AU62)*'Fixed data'!$C$3</f>
        <v>-1.3427558840626561E-2</v>
      </c>
      <c r="AV63" s="34">
        <f>AVERAGE(AV61:AV62)*'Fixed data'!$C$3</f>
        <v>-1.07603574580352E-2</v>
      </c>
      <c r="AW63" s="34">
        <f>AVERAGE(AW61:AW62)*'Fixed data'!$C$3</f>
        <v>-8.0931560754438393E-3</v>
      </c>
      <c r="AX63" s="34">
        <f>AVERAGE(AX61:AX62)*'Fixed data'!$C$3</f>
        <v>-5.4259546928524796E-3</v>
      </c>
      <c r="AY63" s="34">
        <f>AVERAGE(AY61:AY62)*'Fixed data'!$C$3</f>
        <v>-2.7587533102611203E-3</v>
      </c>
      <c r="AZ63" s="34">
        <f>AVERAGE(AZ61:AZ62)*'Fixed data'!$C$3</f>
        <v>-9.1551927669760377E-5</v>
      </c>
      <c r="BA63" s="34">
        <f>AVERAGE(BA61:BA62)*'Fixed data'!$C$3</f>
        <v>9.6676919639152763E-4</v>
      </c>
      <c r="BB63" s="34">
        <f>AVERAGE(BB61:BB62)*'Fixed data'!$C$3</f>
        <v>4.8526713511051002E-4</v>
      </c>
      <c r="BC63" s="34">
        <f>AVERAGE(BC61:BC62)*'Fixed data'!$C$3</f>
        <v>1.3952232053191714E-4</v>
      </c>
      <c r="BD63" s="34">
        <f>AVERAGE(BD61:BD62)*'Fixed data'!$C$3</f>
        <v>-5.0020924902138831E-17</v>
      </c>
    </row>
    <row r="64" spans="1:56" ht="15.75" thickBot="1">
      <c r="A64" s="114"/>
      <c r="B64" s="12" t="s">
        <v>95</v>
      </c>
      <c r="C64" s="12" t="s">
        <v>45</v>
      </c>
      <c r="D64" s="12" t="s">
        <v>40</v>
      </c>
      <c r="E64" s="53">
        <f t="shared" ref="E64:BD64" si="8">E29+E60+E63</f>
        <v>0</v>
      </c>
      <c r="F64" s="53">
        <f t="shared" si="8"/>
        <v>0</v>
      </c>
      <c r="G64" s="53">
        <f t="shared" si="8"/>
        <v>-0.82187799293668151</v>
      </c>
      <c r="H64" s="53">
        <f t="shared" si="8"/>
        <v>-0.17453363124441029</v>
      </c>
      <c r="I64" s="53">
        <f t="shared" si="8"/>
        <v>-0.16351428019311903</v>
      </c>
      <c r="J64" s="53">
        <f t="shared" si="8"/>
        <v>-0.11453604940528447</v>
      </c>
      <c r="K64" s="53">
        <f t="shared" si="8"/>
        <v>-0.16466836933009271</v>
      </c>
      <c r="L64" s="53">
        <f t="shared" si="8"/>
        <v>-0.16200116794750136</v>
      </c>
      <c r="M64" s="53">
        <f t="shared" si="8"/>
        <v>-0.15933396656491</v>
      </c>
      <c r="N64" s="53">
        <f t="shared" si="8"/>
        <v>-0.15666676518231865</v>
      </c>
      <c r="O64" s="53">
        <f t="shared" si="8"/>
        <v>-0.15399956379972729</v>
      </c>
      <c r="P64" s="53">
        <f t="shared" si="8"/>
        <v>-0.15133236241713596</v>
      </c>
      <c r="Q64" s="53">
        <f t="shared" si="8"/>
        <v>-0.14866516103454458</v>
      </c>
      <c r="R64" s="53">
        <f t="shared" si="8"/>
        <v>-0.14599795965195322</v>
      </c>
      <c r="S64" s="53">
        <f t="shared" si="8"/>
        <v>-0.14333075826936187</v>
      </c>
      <c r="T64" s="53">
        <f t="shared" si="8"/>
        <v>-0.14066355688677051</v>
      </c>
      <c r="U64" s="53">
        <f t="shared" si="8"/>
        <v>-0.13799635550417916</v>
      </c>
      <c r="V64" s="53">
        <f t="shared" si="8"/>
        <v>-0.1353291541215878</v>
      </c>
      <c r="W64" s="53">
        <f t="shared" si="8"/>
        <v>-0.13266195273899642</v>
      </c>
      <c r="X64" s="53">
        <f t="shared" si="8"/>
        <v>-0.12999475135640509</v>
      </c>
      <c r="Y64" s="53">
        <f t="shared" si="8"/>
        <v>-0.12732754997381371</v>
      </c>
      <c r="Z64" s="53">
        <f t="shared" si="8"/>
        <v>-0.12466034859122235</v>
      </c>
      <c r="AA64" s="53">
        <f t="shared" si="8"/>
        <v>-0.12199314720863098</v>
      </c>
      <c r="AB64" s="53">
        <f t="shared" si="8"/>
        <v>-0.11932594582603963</v>
      </c>
      <c r="AC64" s="53">
        <f t="shared" si="8"/>
        <v>-0.11665874444344826</v>
      </c>
      <c r="AD64" s="53">
        <f t="shared" si="8"/>
        <v>-0.1139915430608569</v>
      </c>
      <c r="AE64" s="53">
        <f t="shared" si="8"/>
        <v>-0.11132434167826555</v>
      </c>
      <c r="AF64" s="53">
        <f t="shared" si="8"/>
        <v>-0.10865714029567419</v>
      </c>
      <c r="AG64" s="53">
        <f t="shared" si="8"/>
        <v>-0.10598993891308281</v>
      </c>
      <c r="AH64" s="53">
        <f t="shared" si="8"/>
        <v>-0.10332273753049145</v>
      </c>
      <c r="AI64" s="53">
        <f t="shared" si="8"/>
        <v>-0.1006555361479001</v>
      </c>
      <c r="AJ64" s="53">
        <f t="shared" si="8"/>
        <v>-9.7988334765308743E-2</v>
      </c>
      <c r="AK64" s="53">
        <f t="shared" si="8"/>
        <v>-9.5321133382717388E-2</v>
      </c>
      <c r="AL64" s="53">
        <f t="shared" si="8"/>
        <v>-9.2653932000126032E-2</v>
      </c>
      <c r="AM64" s="53">
        <f t="shared" si="8"/>
        <v>-8.9986730617534663E-2</v>
      </c>
      <c r="AN64" s="53">
        <f t="shared" si="8"/>
        <v>-8.7319529234943294E-2</v>
      </c>
      <c r="AO64" s="53">
        <f t="shared" si="8"/>
        <v>-8.4652327852351938E-2</v>
      </c>
      <c r="AP64" s="53">
        <f t="shared" si="8"/>
        <v>-8.1985126469760583E-2</v>
      </c>
      <c r="AQ64" s="53">
        <f t="shared" si="8"/>
        <v>-7.9317925087169228E-2</v>
      </c>
      <c r="AR64" s="53">
        <f t="shared" si="8"/>
        <v>-7.6650723704577858E-2</v>
      </c>
      <c r="AS64" s="53">
        <f t="shared" si="8"/>
        <v>-7.3983522321986503E-2</v>
      </c>
      <c r="AT64" s="53">
        <f t="shared" si="8"/>
        <v>-7.1316320939395134E-2</v>
      </c>
      <c r="AU64" s="53">
        <f t="shared" si="8"/>
        <v>-6.8649119556803778E-2</v>
      </c>
      <c r="AV64" s="53">
        <f t="shared" si="8"/>
        <v>-6.5981918174212423E-2</v>
      </c>
      <c r="AW64" s="53">
        <f t="shared" si="8"/>
        <v>-6.3314716791621053E-2</v>
      </c>
      <c r="AX64" s="53">
        <f t="shared" si="8"/>
        <v>-6.0647515409029698E-2</v>
      </c>
      <c r="AY64" s="53">
        <f t="shared" si="8"/>
        <v>-5.7980314026438336E-2</v>
      </c>
      <c r="AZ64" s="53">
        <f t="shared" si="8"/>
        <v>-5.531311264384698E-2</v>
      </c>
      <c r="BA64" s="53">
        <f t="shared" si="8"/>
        <v>1.2365509040465725E-2</v>
      </c>
      <c r="BB64" s="53">
        <f t="shared" si="8"/>
        <v>9.0245008430453223E-3</v>
      </c>
      <c r="BC64" s="53">
        <f t="shared" si="8"/>
        <v>5.9168440816899778E-3</v>
      </c>
      <c r="BD64" s="53">
        <f t="shared" si="8"/>
        <v>-5.0020924902138831E-17</v>
      </c>
    </row>
    <row r="65" spans="1:56" ht="12.75" customHeight="1">
      <c r="A65" s="181"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c r="A66" s="182"/>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c r="A67" s="182"/>
      <c r="B67" s="9" t="s">
        <v>298</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c r="A68" s="182"/>
      <c r="B68" s="9" t="s">
        <v>299</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c r="A69" s="182"/>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c r="A70" s="182"/>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c r="A71" s="182"/>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c r="A72" s="182"/>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c r="A73" s="182"/>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c r="A74" s="182"/>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c r="A75" s="182"/>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c r="A76" s="183"/>
      <c r="B76" s="13" t="s">
        <v>101</v>
      </c>
      <c r="C76" s="13"/>
      <c r="D76" s="13" t="s">
        <v>40</v>
      </c>
      <c r="E76" s="53">
        <f>SUM(E65:E75)</f>
        <v>0</v>
      </c>
      <c r="F76" s="53">
        <f t="shared" ref="F76:BD76" si="9">SUM(F65:F75)</f>
        <v>0</v>
      </c>
      <c r="G76" s="53">
        <f t="shared" si="9"/>
        <v>0</v>
      </c>
      <c r="H76" s="53">
        <f t="shared" si="9"/>
        <v>0</v>
      </c>
      <c r="I76" s="53">
        <f t="shared" si="9"/>
        <v>0</v>
      </c>
      <c r="J76" s="53">
        <f t="shared" si="9"/>
        <v>0</v>
      </c>
      <c r="K76" s="53">
        <f t="shared" si="9"/>
        <v>0</v>
      </c>
      <c r="L76" s="53">
        <f t="shared" si="9"/>
        <v>0</v>
      </c>
      <c r="M76" s="53">
        <f t="shared" si="9"/>
        <v>0</v>
      </c>
      <c r="N76" s="53">
        <f t="shared" si="9"/>
        <v>0</v>
      </c>
      <c r="O76" s="53">
        <f t="shared" si="9"/>
        <v>0</v>
      </c>
      <c r="P76" s="53">
        <f t="shared" si="9"/>
        <v>0</v>
      </c>
      <c r="Q76" s="53">
        <f t="shared" si="9"/>
        <v>0</v>
      </c>
      <c r="R76" s="53">
        <f t="shared" si="9"/>
        <v>0</v>
      </c>
      <c r="S76" s="53">
        <f t="shared" si="9"/>
        <v>0</v>
      </c>
      <c r="T76" s="53">
        <f t="shared" si="9"/>
        <v>0</v>
      </c>
      <c r="U76" s="53">
        <f t="shared" si="9"/>
        <v>0</v>
      </c>
      <c r="V76" s="53">
        <f t="shared" si="9"/>
        <v>0</v>
      </c>
      <c r="W76" s="53">
        <f t="shared" si="9"/>
        <v>0</v>
      </c>
      <c r="X76" s="53">
        <f t="shared" si="9"/>
        <v>0</v>
      </c>
      <c r="Y76" s="53">
        <f t="shared" si="9"/>
        <v>0</v>
      </c>
      <c r="Z76" s="53">
        <f t="shared" si="9"/>
        <v>0</v>
      </c>
      <c r="AA76" s="53">
        <f t="shared" si="9"/>
        <v>0</v>
      </c>
      <c r="AB76" s="53">
        <f t="shared" si="9"/>
        <v>0</v>
      </c>
      <c r="AC76" s="53">
        <f t="shared" si="9"/>
        <v>0</v>
      </c>
      <c r="AD76" s="53">
        <f t="shared" si="9"/>
        <v>0</v>
      </c>
      <c r="AE76" s="53">
        <f t="shared" si="9"/>
        <v>0</v>
      </c>
      <c r="AF76" s="53">
        <f t="shared" si="9"/>
        <v>0</v>
      </c>
      <c r="AG76" s="53">
        <f t="shared" si="9"/>
        <v>0</v>
      </c>
      <c r="AH76" s="53">
        <f t="shared" si="9"/>
        <v>0</v>
      </c>
      <c r="AI76" s="53">
        <f t="shared" si="9"/>
        <v>0</v>
      </c>
      <c r="AJ76" s="53">
        <f t="shared" si="9"/>
        <v>0</v>
      </c>
      <c r="AK76" s="53">
        <f t="shared" si="9"/>
        <v>0</v>
      </c>
      <c r="AL76" s="53">
        <f t="shared" si="9"/>
        <v>0</v>
      </c>
      <c r="AM76" s="53">
        <f t="shared" si="9"/>
        <v>0</v>
      </c>
      <c r="AN76" s="53">
        <f t="shared" si="9"/>
        <v>0</v>
      </c>
      <c r="AO76" s="53">
        <f t="shared" si="9"/>
        <v>0</v>
      </c>
      <c r="AP76" s="53">
        <f t="shared" si="9"/>
        <v>0</v>
      </c>
      <c r="AQ76" s="53">
        <f t="shared" si="9"/>
        <v>0</v>
      </c>
      <c r="AR76" s="53">
        <f t="shared" si="9"/>
        <v>0</v>
      </c>
      <c r="AS76" s="53">
        <f t="shared" si="9"/>
        <v>0</v>
      </c>
      <c r="AT76" s="53">
        <f t="shared" si="9"/>
        <v>0</v>
      </c>
      <c r="AU76" s="53">
        <f t="shared" si="9"/>
        <v>0</v>
      </c>
      <c r="AV76" s="53">
        <f t="shared" si="9"/>
        <v>0</v>
      </c>
      <c r="AW76" s="53">
        <f t="shared" si="9"/>
        <v>0</v>
      </c>
      <c r="AX76" s="53">
        <f t="shared" si="9"/>
        <v>0</v>
      </c>
      <c r="AY76" s="53">
        <f t="shared" si="9"/>
        <v>0</v>
      </c>
      <c r="AZ76" s="53">
        <f t="shared" si="9"/>
        <v>0</v>
      </c>
      <c r="BA76" s="53">
        <f t="shared" si="9"/>
        <v>0</v>
      </c>
      <c r="BB76" s="53">
        <f t="shared" si="9"/>
        <v>0</v>
      </c>
      <c r="BC76" s="53">
        <f t="shared" si="9"/>
        <v>0</v>
      </c>
      <c r="BD76" s="53">
        <f t="shared" si="9"/>
        <v>0</v>
      </c>
    </row>
    <row r="77" spans="1:56">
      <c r="A77" s="74"/>
      <c r="B77" s="14" t="s">
        <v>16</v>
      </c>
      <c r="C77" s="14"/>
      <c r="D77" s="14" t="s">
        <v>40</v>
      </c>
      <c r="E77" s="54">
        <f>IF('Fixed data'!$G$19=FALSE,E64+E76,E64)</f>
        <v>0</v>
      </c>
      <c r="F77" s="54">
        <f>IF('Fixed data'!$G$19=FALSE,F64+F76,F64)</f>
        <v>0</v>
      </c>
      <c r="G77" s="54">
        <f>IF('Fixed data'!$G$19=FALSE,G64+G76,G64)</f>
        <v>-0.82187799293668151</v>
      </c>
      <c r="H77" s="54">
        <f>IF('Fixed data'!$G$19=FALSE,H64+H76,H64)</f>
        <v>-0.17453363124441029</v>
      </c>
      <c r="I77" s="54">
        <f>IF('Fixed data'!$G$19=FALSE,I64+I76,I64)</f>
        <v>-0.16351428019311903</v>
      </c>
      <c r="J77" s="54">
        <f>IF('Fixed data'!$G$19=FALSE,J64+J76,J64)</f>
        <v>-0.11453604940528447</v>
      </c>
      <c r="K77" s="54">
        <f>IF('Fixed data'!$G$19=FALSE,K64+K76,K64)</f>
        <v>-0.16466836933009271</v>
      </c>
      <c r="L77" s="54">
        <f>IF('Fixed data'!$G$19=FALSE,L64+L76,L64)</f>
        <v>-0.16200116794750136</v>
      </c>
      <c r="M77" s="54">
        <f>IF('Fixed data'!$G$19=FALSE,M64+M76,M64)</f>
        <v>-0.15933396656491</v>
      </c>
      <c r="N77" s="54">
        <f>IF('Fixed data'!$G$19=FALSE,N64+N76,N64)</f>
        <v>-0.15666676518231865</v>
      </c>
      <c r="O77" s="54">
        <f>IF('Fixed data'!$G$19=FALSE,O64+O76,O64)</f>
        <v>-0.15399956379972729</v>
      </c>
      <c r="P77" s="54">
        <f>IF('Fixed data'!$G$19=FALSE,P64+P76,P64)</f>
        <v>-0.15133236241713596</v>
      </c>
      <c r="Q77" s="54">
        <f>IF('Fixed data'!$G$19=FALSE,Q64+Q76,Q64)</f>
        <v>-0.14866516103454458</v>
      </c>
      <c r="R77" s="54">
        <f>IF('Fixed data'!$G$19=FALSE,R64+R76,R64)</f>
        <v>-0.14599795965195322</v>
      </c>
      <c r="S77" s="54">
        <f>IF('Fixed data'!$G$19=FALSE,S64+S76,S64)</f>
        <v>-0.14333075826936187</v>
      </c>
      <c r="T77" s="54">
        <f>IF('Fixed data'!$G$19=FALSE,T64+T76,T64)</f>
        <v>-0.14066355688677051</v>
      </c>
      <c r="U77" s="54">
        <f>IF('Fixed data'!$G$19=FALSE,U64+U76,U64)</f>
        <v>-0.13799635550417916</v>
      </c>
      <c r="V77" s="54">
        <f>IF('Fixed data'!$G$19=FALSE,V64+V76,V64)</f>
        <v>-0.1353291541215878</v>
      </c>
      <c r="W77" s="54">
        <f>IF('Fixed data'!$G$19=FALSE,W64+W76,W64)</f>
        <v>-0.13266195273899642</v>
      </c>
      <c r="X77" s="54">
        <f>IF('Fixed data'!$G$19=FALSE,X64+X76,X64)</f>
        <v>-0.12999475135640509</v>
      </c>
      <c r="Y77" s="54">
        <f>IF('Fixed data'!$G$19=FALSE,Y64+Y76,Y64)</f>
        <v>-0.12732754997381371</v>
      </c>
      <c r="Z77" s="54">
        <f>IF('Fixed data'!$G$19=FALSE,Z64+Z76,Z64)</f>
        <v>-0.12466034859122235</v>
      </c>
      <c r="AA77" s="54">
        <f>IF('Fixed data'!$G$19=FALSE,AA64+AA76,AA64)</f>
        <v>-0.12199314720863098</v>
      </c>
      <c r="AB77" s="54">
        <f>IF('Fixed data'!$G$19=FALSE,AB64+AB76,AB64)</f>
        <v>-0.11932594582603963</v>
      </c>
      <c r="AC77" s="54">
        <f>IF('Fixed data'!$G$19=FALSE,AC64+AC76,AC64)</f>
        <v>-0.11665874444344826</v>
      </c>
      <c r="AD77" s="54">
        <f>IF('Fixed data'!$G$19=FALSE,AD64+AD76,AD64)</f>
        <v>-0.1139915430608569</v>
      </c>
      <c r="AE77" s="54">
        <f>IF('Fixed data'!$G$19=FALSE,AE64+AE76,AE64)</f>
        <v>-0.11132434167826555</v>
      </c>
      <c r="AF77" s="54">
        <f>IF('Fixed data'!$G$19=FALSE,AF64+AF76,AF64)</f>
        <v>-0.10865714029567419</v>
      </c>
      <c r="AG77" s="54">
        <f>IF('Fixed data'!$G$19=FALSE,AG64+AG76,AG64)</f>
        <v>-0.10598993891308281</v>
      </c>
      <c r="AH77" s="54">
        <f>IF('Fixed data'!$G$19=FALSE,AH64+AH76,AH64)</f>
        <v>-0.10332273753049145</v>
      </c>
      <c r="AI77" s="54">
        <f>IF('Fixed data'!$G$19=FALSE,AI64+AI76,AI64)</f>
        <v>-0.1006555361479001</v>
      </c>
      <c r="AJ77" s="54">
        <f>IF('Fixed data'!$G$19=FALSE,AJ64+AJ76,AJ64)</f>
        <v>-9.7988334765308743E-2</v>
      </c>
      <c r="AK77" s="54">
        <f>IF('Fixed data'!$G$19=FALSE,AK64+AK76,AK64)</f>
        <v>-9.5321133382717388E-2</v>
      </c>
      <c r="AL77" s="54">
        <f>IF('Fixed data'!$G$19=FALSE,AL64+AL76,AL64)</f>
        <v>-9.2653932000126032E-2</v>
      </c>
      <c r="AM77" s="54">
        <f>IF('Fixed data'!$G$19=FALSE,AM64+AM76,AM64)</f>
        <v>-8.9986730617534663E-2</v>
      </c>
      <c r="AN77" s="54">
        <f>IF('Fixed data'!$G$19=FALSE,AN64+AN76,AN64)</f>
        <v>-8.7319529234943294E-2</v>
      </c>
      <c r="AO77" s="54">
        <f>IF('Fixed data'!$G$19=FALSE,AO64+AO76,AO64)</f>
        <v>-8.4652327852351938E-2</v>
      </c>
      <c r="AP77" s="54">
        <f>IF('Fixed data'!$G$19=FALSE,AP64+AP76,AP64)</f>
        <v>-8.1985126469760583E-2</v>
      </c>
      <c r="AQ77" s="54">
        <f>IF('Fixed data'!$G$19=FALSE,AQ64+AQ76,AQ64)</f>
        <v>-7.9317925087169228E-2</v>
      </c>
      <c r="AR77" s="54">
        <f>IF('Fixed data'!$G$19=FALSE,AR64+AR76,AR64)</f>
        <v>-7.6650723704577858E-2</v>
      </c>
      <c r="AS77" s="54">
        <f>IF('Fixed data'!$G$19=FALSE,AS64+AS76,AS64)</f>
        <v>-7.3983522321986503E-2</v>
      </c>
      <c r="AT77" s="54">
        <f>IF('Fixed data'!$G$19=FALSE,AT64+AT76,AT64)</f>
        <v>-7.1316320939395134E-2</v>
      </c>
      <c r="AU77" s="54">
        <f>IF('Fixed data'!$G$19=FALSE,AU64+AU76,AU64)</f>
        <v>-6.8649119556803778E-2</v>
      </c>
      <c r="AV77" s="54">
        <f>IF('Fixed data'!$G$19=FALSE,AV64+AV76,AV64)</f>
        <v>-6.5981918174212423E-2</v>
      </c>
      <c r="AW77" s="54">
        <f>IF('Fixed data'!$G$19=FALSE,AW64+AW76,AW64)</f>
        <v>-6.3314716791621053E-2</v>
      </c>
      <c r="AX77" s="54">
        <f>IF('Fixed data'!$G$19=FALSE,AX64+AX76,AX64)</f>
        <v>-6.0647515409029698E-2</v>
      </c>
      <c r="AY77" s="54">
        <f>IF('Fixed data'!$G$19=FALSE,AY64+AY76,AY64)</f>
        <v>-5.7980314026438336E-2</v>
      </c>
      <c r="AZ77" s="54">
        <f>IF('Fixed data'!$G$19=FALSE,AZ64+AZ76,AZ64)</f>
        <v>-5.531311264384698E-2</v>
      </c>
      <c r="BA77" s="54">
        <f>IF('Fixed data'!$G$19=FALSE,BA64+BA76,BA64)</f>
        <v>1.2365509040465725E-2</v>
      </c>
      <c r="BB77" s="54">
        <f>IF('Fixed data'!$G$19=FALSE,BB64+BB76,BB64)</f>
        <v>9.0245008430453223E-3</v>
      </c>
      <c r="BC77" s="54">
        <f>IF('Fixed data'!$G$19=FALSE,BC64+BC76,BC64)</f>
        <v>5.9168440816899778E-3</v>
      </c>
      <c r="BD77" s="54">
        <f>IF('Fixed data'!$G$19=FALSE,BD64+BD76,BD64)</f>
        <v>-5.0020924902138831E-17</v>
      </c>
    </row>
    <row r="78" spans="1:56" ht="15.75" outlineLevel="1">
      <c r="A78" s="74"/>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c r="A79" s="74"/>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c r="A80" s="74"/>
      <c r="B80" s="11" t="s">
        <v>17</v>
      </c>
      <c r="C80" s="14"/>
      <c r="D80" s="9" t="s">
        <v>40</v>
      </c>
      <c r="E80" s="55">
        <f>IF('Fixed data'!$G$19=TRUE,(E77-SUM(E70:E71))*E78+SUM(E70:E71)*E79,E77*E78)</f>
        <v>0</v>
      </c>
      <c r="F80" s="55">
        <f t="shared" ref="F80:BD80" si="10">F77*F78</f>
        <v>0</v>
      </c>
      <c r="G80" s="55">
        <f t="shared" si="10"/>
        <v>-0.74128686067831429</v>
      </c>
      <c r="H80" s="55">
        <f t="shared" si="10"/>
        <v>-0.15209597641995007</v>
      </c>
      <c r="I80" s="55">
        <f t="shared" si="10"/>
        <v>-0.13767463632079249</v>
      </c>
      <c r="J80" s="55">
        <f t="shared" si="10"/>
        <v>-9.3175149987663533E-2</v>
      </c>
      <c r="K80" s="55">
        <f t="shared" si="10"/>
        <v>-0.12942784980399752</v>
      </c>
      <c r="L80" s="55">
        <f t="shared" si="10"/>
        <v>-0.12302555905986218</v>
      </c>
      <c r="M80" s="55">
        <f t="shared" si="10"/>
        <v>-0.11690826619049889</v>
      </c>
      <c r="N80" s="55">
        <f t="shared" si="10"/>
        <v>-0.11106401732079678</v>
      </c>
      <c r="O80" s="55">
        <f t="shared" si="10"/>
        <v>-0.10548134114079714</v>
      </c>
      <c r="P80" s="55">
        <f t="shared" si="10"/>
        <v>-0.10014922993829806</v>
      </c>
      <c r="Q80" s="55">
        <f t="shared" si="10"/>
        <v>-9.5057121362440031E-2</v>
      </c>
      <c r="R80" s="55">
        <f t="shared" si="10"/>
        <v>-9.0194880890525131E-2</v>
      </c>
      <c r="S80" s="55">
        <f t="shared" si="10"/>
        <v>-8.5552784971361789E-2</v>
      </c>
      <c r="T80" s="55">
        <f t="shared" si="10"/>
        <v>-8.1121504819429854E-2</v>
      </c>
      <c r="U80" s="55">
        <f t="shared" si="10"/>
        <v>-7.6892090835126159E-2</v>
      </c>
      <c r="V80" s="55">
        <f t="shared" si="10"/>
        <v>-7.2855957627278395E-2</v>
      </c>
      <c r="W80" s="55">
        <f t="shared" si="10"/>
        <v>-6.9004869615010941E-2</v>
      </c>
      <c r="X80" s="55">
        <f t="shared" si="10"/>
        <v>-6.5330927186906834E-2</v>
      </c>
      <c r="Y80" s="55">
        <f t="shared" si="10"/>
        <v>-6.1826553396239076E-2</v>
      </c>
      <c r="Z80" s="55">
        <f t="shared" si="10"/>
        <v>-5.8484481171843489E-2</v>
      </c>
      <c r="AA80" s="55">
        <f t="shared" si="10"/>
        <v>-5.5297741024973222E-2</v>
      </c>
      <c r="AB80" s="55">
        <f t="shared" si="10"/>
        <v>-5.2259649233215341E-2</v>
      </c>
      <c r="AC80" s="55">
        <f t="shared" si="10"/>
        <v>-4.9363796483262168E-2</v>
      </c>
      <c r="AD80" s="55">
        <f t="shared" si="10"/>
        <v>-4.6604036955016317E-2</v>
      </c>
      <c r="AE80" s="55">
        <f t="shared" si="10"/>
        <v>-4.3974477830167891E-2</v>
      </c>
      <c r="AF80" s="55">
        <f t="shared" si="10"/>
        <v>-4.146946920901886E-2</v>
      </c>
      <c r="AG80" s="55">
        <f t="shared" si="10"/>
        <v>-3.9083594419940852E-2</v>
      </c>
      <c r="AH80" s="55">
        <f t="shared" si="10"/>
        <v>-3.6811660706442352E-2</v>
      </c>
      <c r="AI80" s="55">
        <f t="shared" si="10"/>
        <v>-4.0260920548455904E-2</v>
      </c>
      <c r="AJ80" s="55">
        <f t="shared" si="10"/>
        <v>-3.8052499302780124E-2</v>
      </c>
      <c r="AK80" s="55">
        <f t="shared" si="10"/>
        <v>-3.5938569153804445E-2</v>
      </c>
      <c r="AL80" s="55">
        <f t="shared" si="10"/>
        <v>-3.3915499249747426E-2</v>
      </c>
      <c r="AM80" s="55">
        <f t="shared" si="10"/>
        <v>-3.1979790084527511E-2</v>
      </c>
      <c r="AN80" s="55">
        <f t="shared" si="10"/>
        <v>-3.0128068926740741E-2</v>
      </c>
      <c r="AO80" s="55">
        <f t="shared" si="10"/>
        <v>-2.8357085403486117E-2</v>
      </c>
      <c r="AP80" s="55">
        <f t="shared" si="10"/>
        <v>-2.6663707233896373E-2</v>
      </c>
      <c r="AQ80" s="55">
        <f t="shared" si="10"/>
        <v>-2.5044916107399753E-2</v>
      </c>
      <c r="AR80" s="55">
        <f t="shared" si="10"/>
        <v>-2.3497803701901337E-2</v>
      </c>
      <c r="AS80" s="55">
        <f t="shared" si="10"/>
        <v>-2.2019567837229709E-2</v>
      </c>
      <c r="AT80" s="55">
        <f t="shared" si="10"/>
        <v>-2.0607508759347592E-2</v>
      </c>
      <c r="AU80" s="55">
        <f t="shared" si="10"/>
        <v>-1.9259025550972132E-2</v>
      </c>
      <c r="AV80" s="55">
        <f t="shared" si="10"/>
        <v>-1.7971612664393441E-2</v>
      </c>
      <c r="AW80" s="55">
        <f t="shared" si="10"/>
        <v>-1.6742856572418089E-2</v>
      </c>
      <c r="AX80" s="55">
        <f t="shared" si="10"/>
        <v>-1.5570432533497809E-2</v>
      </c>
      <c r="AY80" s="55">
        <f t="shared" si="10"/>
        <v>-1.4452101467232911E-2</v>
      </c>
      <c r="AZ80" s="55">
        <f t="shared" si="10"/>
        <v>-1.3385706936565173E-2</v>
      </c>
      <c r="BA80" s="55">
        <f t="shared" si="10"/>
        <v>2.9052799620544723E-3</v>
      </c>
      <c r="BB80" s="55">
        <f t="shared" si="10"/>
        <v>2.0585525338672412E-3</v>
      </c>
      <c r="BC80" s="55">
        <f t="shared" si="10"/>
        <v>1.3103631311122228E-3</v>
      </c>
      <c r="BD80" s="55">
        <f t="shared" si="10"/>
        <v>-1.0755139134517366E-17</v>
      </c>
    </row>
    <row r="81" spans="1:56">
      <c r="A81" s="74"/>
      <c r="B81" s="15" t="s">
        <v>18</v>
      </c>
      <c r="C81" s="15"/>
      <c r="D81" s="14" t="s">
        <v>40</v>
      </c>
      <c r="E81" s="56">
        <f>+E80</f>
        <v>0</v>
      </c>
      <c r="F81" s="56">
        <f t="shared" ref="F81:BD81" si="11">+E81+F80</f>
        <v>0</v>
      </c>
      <c r="G81" s="56">
        <f t="shared" si="11"/>
        <v>-0.74128686067831429</v>
      </c>
      <c r="H81" s="56">
        <f t="shared" si="11"/>
        <v>-0.89338283709826438</v>
      </c>
      <c r="I81" s="56">
        <f t="shared" si="11"/>
        <v>-1.031057473419057</v>
      </c>
      <c r="J81" s="56">
        <f t="shared" si="11"/>
        <v>-1.1242326234067206</v>
      </c>
      <c r="K81" s="56">
        <f t="shared" si="11"/>
        <v>-1.2536604732107182</v>
      </c>
      <c r="L81" s="56">
        <f t="shared" si="11"/>
        <v>-1.3766860322705803</v>
      </c>
      <c r="M81" s="56">
        <f t="shared" si="11"/>
        <v>-1.4935942984610793</v>
      </c>
      <c r="N81" s="56">
        <f t="shared" si="11"/>
        <v>-1.6046583157818761</v>
      </c>
      <c r="O81" s="56">
        <f t="shared" si="11"/>
        <v>-1.7101396569226732</v>
      </c>
      <c r="P81" s="56">
        <f t="shared" si="11"/>
        <v>-1.8102888868609712</v>
      </c>
      <c r="Q81" s="56">
        <f t="shared" si="11"/>
        <v>-1.9053460082234113</v>
      </c>
      <c r="R81" s="56">
        <f t="shared" si="11"/>
        <v>-1.9955408891139363</v>
      </c>
      <c r="S81" s="56">
        <f t="shared" si="11"/>
        <v>-2.0810936740852983</v>
      </c>
      <c r="T81" s="56">
        <f t="shared" si="11"/>
        <v>-2.1622151789047281</v>
      </c>
      <c r="U81" s="56">
        <f t="shared" si="11"/>
        <v>-2.2391072697398542</v>
      </c>
      <c r="V81" s="56">
        <f t="shared" si="11"/>
        <v>-2.3119632273671327</v>
      </c>
      <c r="W81" s="56">
        <f t="shared" si="11"/>
        <v>-2.3809680969821434</v>
      </c>
      <c r="X81" s="56">
        <f t="shared" si="11"/>
        <v>-2.4462990241690501</v>
      </c>
      <c r="Y81" s="56">
        <f t="shared" si="11"/>
        <v>-2.5081255775652891</v>
      </c>
      <c r="Z81" s="56">
        <f t="shared" si="11"/>
        <v>-2.5666100587371328</v>
      </c>
      <c r="AA81" s="56">
        <f t="shared" si="11"/>
        <v>-2.6219077997621061</v>
      </c>
      <c r="AB81" s="56">
        <f t="shared" si="11"/>
        <v>-2.6741674489953215</v>
      </c>
      <c r="AC81" s="56">
        <f t="shared" si="11"/>
        <v>-2.7235312454785836</v>
      </c>
      <c r="AD81" s="56">
        <f t="shared" si="11"/>
        <v>-2.7701352824335999</v>
      </c>
      <c r="AE81" s="56">
        <f t="shared" si="11"/>
        <v>-2.8141097602637677</v>
      </c>
      <c r="AF81" s="56">
        <f t="shared" si="11"/>
        <v>-2.8555792294727866</v>
      </c>
      <c r="AG81" s="56">
        <f t="shared" si="11"/>
        <v>-2.8946628238927277</v>
      </c>
      <c r="AH81" s="56">
        <f t="shared" si="11"/>
        <v>-2.9314744845991698</v>
      </c>
      <c r="AI81" s="56">
        <f t="shared" si="11"/>
        <v>-2.9717354051476259</v>
      </c>
      <c r="AJ81" s="56">
        <f t="shared" si="11"/>
        <v>-3.0097879044504059</v>
      </c>
      <c r="AK81" s="56">
        <f t="shared" si="11"/>
        <v>-3.0457264736042102</v>
      </c>
      <c r="AL81" s="56">
        <f t="shared" si="11"/>
        <v>-3.0796419728539575</v>
      </c>
      <c r="AM81" s="56">
        <f t="shared" si="11"/>
        <v>-3.1116217629384848</v>
      </c>
      <c r="AN81" s="56">
        <f t="shared" si="11"/>
        <v>-3.1417498318652255</v>
      </c>
      <c r="AO81" s="56">
        <f t="shared" si="11"/>
        <v>-3.1701069172687117</v>
      </c>
      <c r="AP81" s="56">
        <f t="shared" si="11"/>
        <v>-3.1967706245026082</v>
      </c>
      <c r="AQ81" s="56">
        <f t="shared" si="11"/>
        <v>-3.2218155406100077</v>
      </c>
      <c r="AR81" s="56">
        <f t="shared" si="11"/>
        <v>-3.2453133443119091</v>
      </c>
      <c r="AS81" s="56">
        <f t="shared" si="11"/>
        <v>-3.267332912149139</v>
      </c>
      <c r="AT81" s="56">
        <f t="shared" si="11"/>
        <v>-3.2879404209084866</v>
      </c>
      <c r="AU81" s="56">
        <f t="shared" si="11"/>
        <v>-3.3071994464594585</v>
      </c>
      <c r="AV81" s="56">
        <f t="shared" si="11"/>
        <v>-3.3251710591238521</v>
      </c>
      <c r="AW81" s="56">
        <f t="shared" si="11"/>
        <v>-3.3419139156962703</v>
      </c>
      <c r="AX81" s="56">
        <f t="shared" si="11"/>
        <v>-3.357484348229768</v>
      </c>
      <c r="AY81" s="56">
        <f t="shared" si="11"/>
        <v>-3.3719364496970008</v>
      </c>
      <c r="AZ81" s="56">
        <f t="shared" si="11"/>
        <v>-3.3853221566335661</v>
      </c>
      <c r="BA81" s="56">
        <f t="shared" si="11"/>
        <v>-3.3824168766715115</v>
      </c>
      <c r="BB81" s="56">
        <f t="shared" si="11"/>
        <v>-3.380358324137644</v>
      </c>
      <c r="BC81" s="56">
        <f t="shared" si="11"/>
        <v>-3.3790479610065316</v>
      </c>
      <c r="BD81" s="56">
        <f t="shared" si="11"/>
        <v>-3.3790479610065316</v>
      </c>
    </row>
    <row r="82" spans="1:56">
      <c r="A82" s="74"/>
      <c r="B82" s="14"/>
    </row>
    <row r="83" spans="1:56">
      <c r="A83" s="74"/>
    </row>
    <row r="84" spans="1:56">
      <c r="A84" s="116"/>
      <c r="B84" s="123" t="s">
        <v>217</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c r="A85" s="119"/>
      <c r="B85" s="120" t="s">
        <v>320</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c r="A86" s="184"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c r="A87" s="184"/>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c r="A88" s="184"/>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c r="A89" s="184"/>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c r="A90" s="184"/>
      <c r="B90" s="4" t="s">
        <v>330</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c r="A91" s="184"/>
      <c r="B91" s="4" t="s">
        <v>331</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c r="A92" s="184"/>
      <c r="B92" s="4" t="s">
        <v>332</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c r="A93" s="184"/>
      <c r="B93" s="4" t="s">
        <v>216</v>
      </c>
      <c r="D93" s="4" t="s">
        <v>91</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c r="C94" s="36"/>
    </row>
    <row r="95" spans="1:56" ht="16.5">
      <c r="A95" s="85"/>
      <c r="C95" s="36"/>
    </row>
    <row r="96" spans="1:56" ht="16.5">
      <c r="A96" s="85">
        <v>1</v>
      </c>
      <c r="B96" s="4" t="s">
        <v>333</v>
      </c>
    </row>
    <row r="97" spans="1:3">
      <c r="B97" s="69" t="s">
        <v>155</v>
      </c>
    </row>
    <row r="98" spans="1:3">
      <c r="B98" s="4" t="s">
        <v>317</v>
      </c>
    </row>
    <row r="99" spans="1:3">
      <c r="B99" s="4" t="s">
        <v>335</v>
      </c>
    </row>
    <row r="100" spans="1:3" ht="16.5">
      <c r="A100" s="85">
        <v>2</v>
      </c>
      <c r="B100" s="69" t="s">
        <v>154</v>
      </c>
    </row>
    <row r="105" spans="1:3">
      <c r="C105" s="36"/>
    </row>
    <row r="170" spans="2:2">
      <c r="B170" s="4" t="s">
        <v>198</v>
      </c>
    </row>
    <row r="171" spans="2:2">
      <c r="B171" s="4" t="s">
        <v>197</v>
      </c>
    </row>
    <row r="172" spans="2:2">
      <c r="B172" s="4" t="s">
        <v>318</v>
      </c>
    </row>
    <row r="173" spans="2:2">
      <c r="B173" s="4" t="s">
        <v>158</v>
      </c>
    </row>
    <row r="174" spans="2:2">
      <c r="B174" s="4" t="s">
        <v>159</v>
      </c>
    </row>
    <row r="175" spans="2:2">
      <c r="B175" s="4" t="s">
        <v>160</v>
      </c>
    </row>
    <row r="176" spans="2:2">
      <c r="B176" s="4" t="s">
        <v>161</v>
      </c>
    </row>
    <row r="177" spans="2:2">
      <c r="B177" s="4" t="s">
        <v>162</v>
      </c>
    </row>
    <row r="178" spans="2:2">
      <c r="B178" s="4" t="s">
        <v>163</v>
      </c>
    </row>
    <row r="179" spans="2:2">
      <c r="B179" s="4" t="s">
        <v>164</v>
      </c>
    </row>
    <row r="180" spans="2:2">
      <c r="B180" s="4" t="s">
        <v>165</v>
      </c>
    </row>
    <row r="181" spans="2:2">
      <c r="B181" s="4" t="s">
        <v>166</v>
      </c>
    </row>
    <row r="182" spans="2:2">
      <c r="B182" s="4" t="s">
        <v>199</v>
      </c>
    </row>
    <row r="183" spans="2:2">
      <c r="B183" s="4" t="s">
        <v>167</v>
      </c>
    </row>
    <row r="184" spans="2:2">
      <c r="B184" s="4" t="s">
        <v>168</v>
      </c>
    </row>
    <row r="185" spans="2:2">
      <c r="B185" s="4" t="s">
        <v>169</v>
      </c>
    </row>
    <row r="186" spans="2:2">
      <c r="B186" s="4" t="s">
        <v>170</v>
      </c>
    </row>
    <row r="187" spans="2:2">
      <c r="B187" s="4" t="s">
        <v>171</v>
      </c>
    </row>
    <row r="188" spans="2:2">
      <c r="B188" s="4" t="s">
        <v>172</v>
      </c>
    </row>
    <row r="189" spans="2:2">
      <c r="B189" s="4" t="s">
        <v>173</v>
      </c>
    </row>
    <row r="190" spans="2:2">
      <c r="B190" s="4" t="s">
        <v>174</v>
      </c>
    </row>
    <row r="191" spans="2:2">
      <c r="B191" s="4" t="s">
        <v>175</v>
      </c>
    </row>
    <row r="192" spans="2:2">
      <c r="B192" s="4" t="s">
        <v>200</v>
      </c>
    </row>
    <row r="193" spans="2:2">
      <c r="B193" s="4" t="s">
        <v>201</v>
      </c>
    </row>
    <row r="194" spans="2:2">
      <c r="B194" s="4" t="s">
        <v>176</v>
      </c>
    </row>
    <row r="195" spans="2:2">
      <c r="B195" s="4" t="s">
        <v>177</v>
      </c>
    </row>
    <row r="196" spans="2:2">
      <c r="B196" s="4" t="s">
        <v>178</v>
      </c>
    </row>
    <row r="197" spans="2:2">
      <c r="B197" s="4" t="s">
        <v>179</v>
      </c>
    </row>
    <row r="198" spans="2:2">
      <c r="B198" s="4" t="s">
        <v>180</v>
      </c>
    </row>
    <row r="199" spans="2:2">
      <c r="B199" s="4" t="s">
        <v>181</v>
      </c>
    </row>
    <row r="200" spans="2:2">
      <c r="B200" s="4" t="s">
        <v>182</v>
      </c>
    </row>
    <row r="201" spans="2:2">
      <c r="B201" s="4" t="s">
        <v>183</v>
      </c>
    </row>
    <row r="202" spans="2:2">
      <c r="B202" s="4" t="s">
        <v>184</v>
      </c>
    </row>
    <row r="203" spans="2:2">
      <c r="B203" s="4" t="s">
        <v>185</v>
      </c>
    </row>
    <row r="204" spans="2:2">
      <c r="B204" s="4" t="s">
        <v>186</v>
      </c>
    </row>
    <row r="205" spans="2:2">
      <c r="B205" s="4" t="s">
        <v>187</v>
      </c>
    </row>
    <row r="206" spans="2:2">
      <c r="B206" s="4" t="s">
        <v>188</v>
      </c>
    </row>
    <row r="207" spans="2:2">
      <c r="B207" s="4" t="s">
        <v>189</v>
      </c>
    </row>
    <row r="208" spans="2:2">
      <c r="B208" s="4" t="s">
        <v>190</v>
      </c>
    </row>
    <row r="209" spans="2:2">
      <c r="B209" s="4" t="s">
        <v>191</v>
      </c>
    </row>
    <row r="210" spans="2:2">
      <c r="B210" s="4" t="s">
        <v>192</v>
      </c>
    </row>
    <row r="211" spans="2:2">
      <c r="B211" s="4" t="s">
        <v>193</v>
      </c>
    </row>
    <row r="212" spans="2:2">
      <c r="B212" s="4" t="s">
        <v>194</v>
      </c>
    </row>
    <row r="213" spans="2:2">
      <c r="B213" s="4" t="s">
        <v>195</v>
      </c>
    </row>
    <row r="214" spans="2:2">
      <c r="B214" s="4" t="s">
        <v>196</v>
      </c>
    </row>
  </sheetData>
  <mergeCells count="4">
    <mergeCell ref="A13:A18"/>
    <mergeCell ref="A19:A25"/>
    <mergeCell ref="A65:A76"/>
    <mergeCell ref="A86:A93"/>
  </mergeCells>
  <dataValidations count="2">
    <dataValidation type="list" allowBlank="1" showInputMessage="1" showErrorMessage="1" sqref="B14:B18 B20:B24">
      <formula1>$B$170:$B$216</formula1>
    </dataValidation>
    <dataValidation type="list" allowBlank="1" showInputMessage="1" showErrorMessage="1" sqref="B13 B19">
      <formula1>$B$113:$B$157</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workbookViewId="0">
      <selection activeCell="B16" sqref="B16"/>
    </sheetView>
  </sheetViews>
  <sheetFormatPr defaultRowHeight="15"/>
  <cols>
    <col min="1" max="1" width="5.85546875" customWidth="1"/>
    <col min="2" max="2" width="64.85546875" customWidth="1"/>
  </cols>
  <sheetData>
    <row r="1" spans="1:8" ht="18.75">
      <c r="A1" s="1" t="s">
        <v>82</v>
      </c>
    </row>
    <row r="2" spans="1:8">
      <c r="A2" t="s">
        <v>78</v>
      </c>
    </row>
    <row r="3" spans="1:8">
      <c r="A3">
        <v>1</v>
      </c>
      <c r="B3" t="s">
        <v>351</v>
      </c>
    </row>
    <row r="4" spans="1:8">
      <c r="A4">
        <v>2</v>
      </c>
      <c r="B4" t="s">
        <v>352</v>
      </c>
    </row>
    <row r="5" spans="1:8">
      <c r="A5" s="140">
        <v>3</v>
      </c>
      <c r="B5" s="140" t="s">
        <v>353</v>
      </c>
      <c r="C5" s="140"/>
      <c r="D5" s="140"/>
      <c r="E5" s="140"/>
      <c r="F5" s="140"/>
      <c r="G5" s="140"/>
      <c r="H5" s="140"/>
    </row>
    <row r="6" spans="1:8">
      <c r="A6" s="140">
        <v>4</v>
      </c>
      <c r="B6" s="140" t="s">
        <v>342</v>
      </c>
      <c r="C6" s="140"/>
      <c r="D6" s="140"/>
      <c r="E6" s="140"/>
      <c r="F6" s="140"/>
      <c r="G6" s="140"/>
      <c r="H6" s="140"/>
    </row>
    <row r="7" spans="1:8">
      <c r="A7" s="140">
        <v>5</v>
      </c>
      <c r="B7" s="141" t="s">
        <v>346</v>
      </c>
      <c r="C7" s="135"/>
      <c r="D7" s="140"/>
      <c r="E7" s="140"/>
      <c r="F7" s="140"/>
      <c r="G7" s="140"/>
      <c r="H7" s="140"/>
    </row>
    <row r="8" spans="1:8">
      <c r="A8" s="140">
        <v>6</v>
      </c>
      <c r="B8" s="134" t="s">
        <v>347</v>
      </c>
      <c r="C8" s="133"/>
      <c r="D8" s="140"/>
      <c r="E8" s="140"/>
      <c r="F8" s="140"/>
      <c r="G8" s="140"/>
      <c r="H8" s="140"/>
    </row>
    <row r="9" spans="1:8">
      <c r="A9" s="140"/>
      <c r="B9" s="134"/>
      <c r="C9" s="131"/>
      <c r="D9" s="140"/>
      <c r="E9" s="140"/>
      <c r="F9" s="140"/>
      <c r="G9" s="140"/>
      <c r="H9" s="140"/>
    </row>
    <row r="10" spans="1:8">
      <c r="B10" s="136"/>
    </row>
    <row r="11" spans="1:8">
      <c r="B11" s="140"/>
    </row>
    <row r="12" spans="1:8">
      <c r="B12" s="140"/>
    </row>
    <row r="13" spans="1:8">
      <c r="B13" s="140"/>
    </row>
    <row r="14" spans="1:8">
      <c r="B14" s="140"/>
    </row>
    <row r="15" spans="1:8">
      <c r="B15" s="136"/>
    </row>
    <row r="16" spans="1:8">
      <c r="B16" s="140"/>
    </row>
    <row r="17" spans="2:2">
      <c r="B17" s="14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J8" sqref="J8"/>
    </sheetView>
  </sheetViews>
  <sheetFormatPr defaultRowHeight="15" outlineLevelRow="1"/>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c r="A1" s="2"/>
      <c r="B1" s="3" t="s">
        <v>360</v>
      </c>
      <c r="C1" s="3" t="s">
        <v>340</v>
      </c>
      <c r="D1" s="3"/>
      <c r="E1" s="3"/>
      <c r="F1" s="3"/>
      <c r="G1" s="3"/>
      <c r="H1" s="3"/>
      <c r="I1" s="3"/>
      <c r="J1" s="3"/>
      <c r="K1" s="3"/>
      <c r="AQ1" s="22"/>
      <c r="AR1" s="22"/>
      <c r="AS1" s="22"/>
      <c r="AT1" s="22"/>
      <c r="AU1" s="22"/>
      <c r="AV1" s="22"/>
      <c r="AW1" s="22"/>
      <c r="AX1" s="22"/>
      <c r="AY1" s="22"/>
      <c r="AZ1" s="22"/>
      <c r="BA1" s="22"/>
      <c r="BB1" s="22"/>
      <c r="BC1" s="22"/>
      <c r="BD1" s="22"/>
    </row>
    <row r="2" spans="1:56" ht="15.75" thickBot="1">
      <c r="AQ2" s="22"/>
      <c r="AR2" s="22"/>
      <c r="AS2" s="22"/>
      <c r="AT2" s="22"/>
      <c r="AU2" s="22"/>
      <c r="AV2" s="22"/>
      <c r="AW2" s="22"/>
      <c r="AX2" s="22"/>
      <c r="AY2" s="22"/>
      <c r="AZ2" s="22"/>
      <c r="BA2" s="22"/>
      <c r="BB2" s="22"/>
      <c r="BC2" s="22"/>
      <c r="BD2" s="22"/>
    </row>
    <row r="3" spans="1:56">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c r="B4" s="48">
        <v>16</v>
      </c>
      <c r="C4" s="44">
        <f>INDEX($E$81:$BD$81,1,$C$9+$B4-1)</f>
        <v>-1.6095728075137741</v>
      </c>
      <c r="D4" s="9"/>
      <c r="E4" s="9"/>
      <c r="F4" s="86"/>
      <c r="G4" s="9"/>
      <c r="I4" s="40"/>
      <c r="AQ4" s="22"/>
      <c r="AR4" s="22"/>
      <c r="AS4" s="22"/>
      <c r="AT4" s="22"/>
      <c r="AU4" s="22"/>
      <c r="AV4" s="22"/>
      <c r="AW4" s="22"/>
      <c r="AX4" s="22"/>
      <c r="AY4" s="22"/>
      <c r="AZ4" s="22"/>
      <c r="BA4" s="22"/>
      <c r="BB4" s="22"/>
      <c r="BC4" s="22"/>
      <c r="BD4" s="22"/>
    </row>
    <row r="5" spans="1:56">
      <c r="B5" s="48">
        <v>24</v>
      </c>
      <c r="C5" s="44">
        <f>INDEX($E$81:$BD$81,1,$C$9+$B5-1)</f>
        <v>-1.8944102791608028</v>
      </c>
      <c r="D5" s="18"/>
      <c r="E5" s="63"/>
      <c r="F5" s="9"/>
      <c r="G5" s="9"/>
      <c r="AQ5" s="22"/>
      <c r="AR5" s="22"/>
      <c r="AS5" s="22"/>
      <c r="AT5" s="22"/>
      <c r="AU5" s="22"/>
      <c r="AV5" s="22"/>
      <c r="AW5" s="22"/>
      <c r="AX5" s="22"/>
      <c r="AY5" s="22"/>
      <c r="AZ5" s="22"/>
      <c r="BA5" s="22"/>
      <c r="BB5" s="22"/>
      <c r="BC5" s="22"/>
      <c r="BD5" s="22"/>
    </row>
    <row r="6" spans="1:56">
      <c r="B6" s="48">
        <v>32</v>
      </c>
      <c r="C6" s="44">
        <f>INDEX($E$81:$BD$81,1,$C$9+$B6-1)</f>
        <v>-2.0855642861502823</v>
      </c>
      <c r="D6" s="9"/>
      <c r="E6" s="9"/>
      <c r="F6" s="9"/>
      <c r="G6" s="9"/>
      <c r="AQ6" s="22"/>
      <c r="AR6" s="22"/>
      <c r="AS6" s="22"/>
      <c r="AT6" s="22"/>
      <c r="AU6" s="22"/>
      <c r="AV6" s="22"/>
      <c r="AW6" s="22"/>
      <c r="AX6" s="22"/>
      <c r="AY6" s="22"/>
      <c r="AZ6" s="22"/>
      <c r="BA6" s="22"/>
      <c r="BB6" s="22"/>
      <c r="BC6" s="22"/>
      <c r="BD6" s="22"/>
    </row>
    <row r="7" spans="1:56">
      <c r="B7" s="48">
        <v>45</v>
      </c>
      <c r="C7" s="44">
        <f>INDEX($E$81:$BD$81,1,$C$9+$B7-1)</f>
        <v>-2.2636559002888057</v>
      </c>
      <c r="D7" s="9"/>
      <c r="E7" s="9"/>
      <c r="F7" s="9"/>
      <c r="G7" s="9"/>
      <c r="AQ7" s="22"/>
      <c r="AR7" s="22"/>
      <c r="AS7" s="22"/>
      <c r="AT7" s="22"/>
      <c r="AU7" s="22"/>
      <c r="AV7" s="22"/>
      <c r="AW7" s="22"/>
      <c r="AX7" s="22"/>
      <c r="AY7" s="22"/>
      <c r="AZ7" s="22"/>
      <c r="BA7" s="22"/>
      <c r="BB7" s="22"/>
      <c r="BC7" s="22"/>
      <c r="BD7" s="22"/>
    </row>
    <row r="8" spans="1:56">
      <c r="B8" s="49"/>
      <c r="C8" s="44"/>
      <c r="D8" s="9"/>
      <c r="E8" s="9"/>
      <c r="F8" s="9"/>
      <c r="G8" s="9"/>
      <c r="AQ8" s="22"/>
      <c r="AR8" s="22"/>
      <c r="AS8" s="22"/>
      <c r="AT8" s="22"/>
      <c r="AU8" s="22"/>
      <c r="AV8" s="22"/>
      <c r="AW8" s="22"/>
      <c r="AX8" s="22"/>
      <c r="AY8" s="22"/>
      <c r="AZ8" s="22"/>
      <c r="BA8" s="22"/>
      <c r="BB8" s="22"/>
      <c r="BC8" s="22"/>
      <c r="BD8" s="22"/>
    </row>
    <row r="9" spans="1:56" ht="15.75" thickBot="1">
      <c r="B9" s="113" t="s">
        <v>83</v>
      </c>
      <c r="C9" s="45">
        <f>IF(E18&lt;0,1,IF(F18&lt;0,2,IF(G18&lt;0,3,IF(H18&lt;0,4,IF(I18&lt;0,5,IF(J18&lt;0,6,IF(K18&lt;0,7,8)))))))</f>
        <v>3</v>
      </c>
      <c r="D9" s="9"/>
      <c r="E9" s="9"/>
      <c r="F9" s="9"/>
      <c r="G9" s="9"/>
      <c r="AQ9" s="22"/>
      <c r="AR9" s="22"/>
      <c r="AS9" s="22"/>
      <c r="AT9" s="22"/>
      <c r="AU9" s="22"/>
      <c r="AV9" s="22"/>
      <c r="AW9" s="22"/>
      <c r="AX9" s="22"/>
      <c r="AY9" s="22"/>
      <c r="AZ9" s="22"/>
      <c r="BA9" s="22"/>
      <c r="BB9" s="22"/>
      <c r="BC9" s="22"/>
      <c r="BD9" s="22"/>
    </row>
    <row r="10" spans="1:56">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c r="A13" s="185" t="s">
        <v>11</v>
      </c>
      <c r="B13" s="61" t="s">
        <v>159</v>
      </c>
      <c r="C13" s="60"/>
      <c r="D13" s="61" t="s">
        <v>40</v>
      </c>
      <c r="E13" s="62">
        <v>0</v>
      </c>
      <c r="F13" s="62">
        <v>0</v>
      </c>
      <c r="G13" s="62">
        <v>-3.7473919065141423</v>
      </c>
      <c r="H13" s="62">
        <v>-3.5922545835250919</v>
      </c>
      <c r="I13" s="62">
        <v>-3.4696518831382912</v>
      </c>
      <c r="J13" s="62">
        <v>-3.4549904479557068</v>
      </c>
      <c r="K13" s="62">
        <v>0</v>
      </c>
      <c r="L13" s="62">
        <v>0</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c r="A14" s="186"/>
      <c r="B14" s="61" t="s">
        <v>176</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c r="A15" s="186"/>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c r="A16" s="186"/>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c r="A17" s="186"/>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c r="A18" s="187"/>
      <c r="B18" s="124" t="s">
        <v>197</v>
      </c>
      <c r="C18" s="130"/>
      <c r="D18" s="125" t="s">
        <v>40</v>
      </c>
      <c r="E18" s="59">
        <f>SUM(E13:E17)</f>
        <v>0</v>
      </c>
      <c r="F18" s="59">
        <f t="shared" ref="F18:AW18" si="0">SUM(F13:F17)</f>
        <v>0</v>
      </c>
      <c r="G18" s="59">
        <f t="shared" si="0"/>
        <v>-3.7473919065141423</v>
      </c>
      <c r="H18" s="59">
        <f t="shared" si="0"/>
        <v>-3.5922545835250919</v>
      </c>
      <c r="I18" s="59">
        <f t="shared" si="0"/>
        <v>-3.4696518831382912</v>
      </c>
      <c r="J18" s="59">
        <f t="shared" si="0"/>
        <v>-3.4549904479557068</v>
      </c>
      <c r="K18" s="59">
        <f t="shared" si="0"/>
        <v>0</v>
      </c>
      <c r="L18" s="59">
        <f t="shared" si="0"/>
        <v>0</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c r="A19" s="188" t="s">
        <v>301</v>
      </c>
      <c r="B19" s="61" t="s">
        <v>159</v>
      </c>
      <c r="C19" s="8"/>
      <c r="D19" s="9" t="s">
        <v>40</v>
      </c>
      <c r="E19" s="33"/>
      <c r="F19" s="33"/>
      <c r="G19" s="33"/>
      <c r="H19" s="33">
        <f>'Baseline scenario'!H7*-1*1.1</f>
        <v>4.1284119840512261</v>
      </c>
      <c r="I19" s="33">
        <f>'Baseline scenario'!I7*-1*1.1</f>
        <v>3.9875103731589321</v>
      </c>
      <c r="J19" s="33">
        <f>'Baseline scenario'!J7*-1*1.1</f>
        <v>4.1579612767229328</v>
      </c>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c r="A20" s="188"/>
      <c r="B20" s="61" t="s">
        <v>176</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c r="A21" s="188"/>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c r="A22" s="188"/>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c r="A23" s="188"/>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c r="A24" s="188"/>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c r="A25" s="189"/>
      <c r="B25" s="61" t="s">
        <v>319</v>
      </c>
      <c r="C25" s="8"/>
      <c r="D25" s="9" t="s">
        <v>40</v>
      </c>
      <c r="E25" s="67">
        <f>SUM(E19:E24)</f>
        <v>0</v>
      </c>
      <c r="F25" s="67">
        <f t="shared" ref="F25:BD25" si="1">SUM(F19:F24)</f>
        <v>0</v>
      </c>
      <c r="G25" s="67">
        <f t="shared" si="1"/>
        <v>0</v>
      </c>
      <c r="H25" s="67">
        <f t="shared" si="1"/>
        <v>4.1284119840512261</v>
      </c>
      <c r="I25" s="67">
        <f t="shared" si="1"/>
        <v>3.9875103731589321</v>
      </c>
      <c r="J25" s="67">
        <f t="shared" si="1"/>
        <v>4.1579612767229328</v>
      </c>
      <c r="K25" s="67">
        <f t="shared" si="1"/>
        <v>0</v>
      </c>
      <c r="L25" s="67">
        <f t="shared" si="1"/>
        <v>0</v>
      </c>
      <c r="M25" s="67">
        <f t="shared" si="1"/>
        <v>0</v>
      </c>
      <c r="N25" s="67">
        <f t="shared" si="1"/>
        <v>0</v>
      </c>
      <c r="O25" s="67">
        <f t="shared" si="1"/>
        <v>0</v>
      </c>
      <c r="P25" s="67">
        <f t="shared" si="1"/>
        <v>0</v>
      </c>
      <c r="Q25" s="67">
        <f t="shared" si="1"/>
        <v>0</v>
      </c>
      <c r="R25" s="67">
        <f t="shared" si="1"/>
        <v>0</v>
      </c>
      <c r="S25" s="67">
        <f t="shared" si="1"/>
        <v>0</v>
      </c>
      <c r="T25" s="67">
        <f t="shared" si="1"/>
        <v>0</v>
      </c>
      <c r="U25" s="67">
        <f t="shared" si="1"/>
        <v>0</v>
      </c>
      <c r="V25" s="67">
        <f t="shared" si="1"/>
        <v>0</v>
      </c>
      <c r="W25" s="67">
        <f t="shared" si="1"/>
        <v>0</v>
      </c>
      <c r="X25" s="67">
        <f t="shared" si="1"/>
        <v>0</v>
      </c>
      <c r="Y25" s="67">
        <f t="shared" si="1"/>
        <v>0</v>
      </c>
      <c r="Z25" s="67">
        <f t="shared" si="1"/>
        <v>0</v>
      </c>
      <c r="AA25" s="67">
        <f t="shared" si="1"/>
        <v>0</v>
      </c>
      <c r="AB25" s="67">
        <f t="shared" si="1"/>
        <v>0</v>
      </c>
      <c r="AC25" s="67">
        <f t="shared" si="1"/>
        <v>0</v>
      </c>
      <c r="AD25" s="67">
        <f t="shared" si="1"/>
        <v>0</v>
      </c>
      <c r="AE25" s="67">
        <f t="shared" si="1"/>
        <v>0</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c r="A26" s="114"/>
      <c r="B26" s="57" t="s">
        <v>96</v>
      </c>
      <c r="C26" s="58" t="s">
        <v>94</v>
      </c>
      <c r="D26" s="57" t="s">
        <v>40</v>
      </c>
      <c r="E26" s="59">
        <f>E18+E25</f>
        <v>0</v>
      </c>
      <c r="F26" s="59">
        <f t="shared" ref="F26:BD26" si="2">F18+F25</f>
        <v>0</v>
      </c>
      <c r="G26" s="59">
        <f t="shared" si="2"/>
        <v>-3.7473919065141423</v>
      </c>
      <c r="H26" s="59">
        <f t="shared" si="2"/>
        <v>0.53615740052613425</v>
      </c>
      <c r="I26" s="59">
        <f t="shared" si="2"/>
        <v>0.51785849002064088</v>
      </c>
      <c r="J26" s="59">
        <f t="shared" si="2"/>
        <v>0.70297082876722605</v>
      </c>
      <c r="K26" s="59">
        <f t="shared" si="2"/>
        <v>0</v>
      </c>
      <c r="L26" s="59">
        <f t="shared" si="2"/>
        <v>0</v>
      </c>
      <c r="M26" s="59">
        <f t="shared" si="2"/>
        <v>0</v>
      </c>
      <c r="N26" s="59">
        <f t="shared" si="2"/>
        <v>0</v>
      </c>
      <c r="O26" s="59">
        <f t="shared" si="2"/>
        <v>0</v>
      </c>
      <c r="P26" s="59">
        <f t="shared" si="2"/>
        <v>0</v>
      </c>
      <c r="Q26" s="59">
        <f t="shared" si="2"/>
        <v>0</v>
      </c>
      <c r="R26" s="59">
        <f t="shared" si="2"/>
        <v>0</v>
      </c>
      <c r="S26" s="59">
        <f t="shared" si="2"/>
        <v>0</v>
      </c>
      <c r="T26" s="59">
        <f t="shared" si="2"/>
        <v>0</v>
      </c>
      <c r="U26" s="59">
        <f t="shared" si="2"/>
        <v>0</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c r="A27" s="115"/>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c r="A28" s="115"/>
      <c r="B28" s="9" t="s">
        <v>12</v>
      </c>
      <c r="C28" s="9" t="s">
        <v>43</v>
      </c>
      <c r="D28" s="9" t="s">
        <v>40</v>
      </c>
      <c r="E28" s="34">
        <f>E26*E27</f>
        <v>0</v>
      </c>
      <c r="F28" s="34">
        <f t="shared" ref="F28:AW28" si="3">F26*F27</f>
        <v>0</v>
      </c>
      <c r="G28" s="34">
        <f t="shared" si="3"/>
        <v>-2.997913525211314</v>
      </c>
      <c r="H28" s="34">
        <f t="shared" si="3"/>
        <v>0.42892592042090744</v>
      </c>
      <c r="I28" s="34">
        <f t="shared" si="3"/>
        <v>0.41428679201651275</v>
      </c>
      <c r="J28" s="34">
        <f t="shared" si="3"/>
        <v>0.56237666301378086</v>
      </c>
      <c r="K28" s="34">
        <f t="shared" si="3"/>
        <v>0</v>
      </c>
      <c r="L28" s="34">
        <f t="shared" si="3"/>
        <v>0</v>
      </c>
      <c r="M28" s="34">
        <f t="shared" si="3"/>
        <v>0</v>
      </c>
      <c r="N28" s="34">
        <f t="shared" si="3"/>
        <v>0</v>
      </c>
      <c r="O28" s="34">
        <f t="shared" si="3"/>
        <v>0</v>
      </c>
      <c r="P28" s="34">
        <f t="shared" si="3"/>
        <v>0</v>
      </c>
      <c r="Q28" s="34">
        <f t="shared" si="3"/>
        <v>0</v>
      </c>
      <c r="R28" s="34">
        <f t="shared" si="3"/>
        <v>0</v>
      </c>
      <c r="S28" s="34">
        <f t="shared" si="3"/>
        <v>0</v>
      </c>
      <c r="T28" s="34">
        <f t="shared" si="3"/>
        <v>0</v>
      </c>
      <c r="U28" s="34">
        <f t="shared" si="3"/>
        <v>0</v>
      </c>
      <c r="V28" s="34">
        <f t="shared" si="3"/>
        <v>0</v>
      </c>
      <c r="W28" s="34">
        <f t="shared" si="3"/>
        <v>0</v>
      </c>
      <c r="X28" s="34">
        <f t="shared" si="3"/>
        <v>0</v>
      </c>
      <c r="Y28" s="34">
        <f t="shared" si="3"/>
        <v>0</v>
      </c>
      <c r="Z28" s="34">
        <f t="shared" si="3"/>
        <v>0</v>
      </c>
      <c r="AA28" s="34">
        <f t="shared" si="3"/>
        <v>0</v>
      </c>
      <c r="AB28" s="34">
        <f t="shared" si="3"/>
        <v>0</v>
      </c>
      <c r="AC28" s="34">
        <f t="shared" si="3"/>
        <v>0</v>
      </c>
      <c r="AD28" s="34">
        <f t="shared" si="3"/>
        <v>0</v>
      </c>
      <c r="AE28" s="34">
        <f t="shared" si="3"/>
        <v>0</v>
      </c>
      <c r="AF28" s="34">
        <f t="shared" si="3"/>
        <v>0</v>
      </c>
      <c r="AG28" s="34">
        <f t="shared" si="3"/>
        <v>0</v>
      </c>
      <c r="AH28" s="34">
        <f t="shared" si="3"/>
        <v>0</v>
      </c>
      <c r="AI28" s="34">
        <f t="shared" si="3"/>
        <v>0</v>
      </c>
      <c r="AJ28" s="34">
        <f t="shared" si="3"/>
        <v>0</v>
      </c>
      <c r="AK28" s="34">
        <f t="shared" si="3"/>
        <v>0</v>
      </c>
      <c r="AL28" s="34">
        <f t="shared" si="3"/>
        <v>0</v>
      </c>
      <c r="AM28" s="34">
        <f t="shared" si="3"/>
        <v>0</v>
      </c>
      <c r="AN28" s="34">
        <f t="shared" si="3"/>
        <v>0</v>
      </c>
      <c r="AO28" s="34">
        <f t="shared" si="3"/>
        <v>0</v>
      </c>
      <c r="AP28" s="34">
        <f t="shared" si="3"/>
        <v>0</v>
      </c>
      <c r="AQ28" s="34">
        <f t="shared" si="3"/>
        <v>0</v>
      </c>
      <c r="AR28" s="34">
        <f t="shared" si="3"/>
        <v>0</v>
      </c>
      <c r="AS28" s="34">
        <f t="shared" si="3"/>
        <v>0</v>
      </c>
      <c r="AT28" s="34">
        <f t="shared" si="3"/>
        <v>0</v>
      </c>
      <c r="AU28" s="34">
        <f t="shared" si="3"/>
        <v>0</v>
      </c>
      <c r="AV28" s="34">
        <f t="shared" si="3"/>
        <v>0</v>
      </c>
      <c r="AW28" s="34">
        <f t="shared" si="3"/>
        <v>0</v>
      </c>
      <c r="AX28" s="34"/>
      <c r="AY28" s="34"/>
      <c r="AZ28" s="34"/>
      <c r="BA28" s="34"/>
      <c r="BB28" s="34"/>
      <c r="BC28" s="34"/>
      <c r="BD28" s="34"/>
    </row>
    <row r="29" spans="1:56">
      <c r="A29" s="115"/>
      <c r="B29" s="9" t="s">
        <v>93</v>
      </c>
      <c r="C29" s="11" t="s">
        <v>44</v>
      </c>
      <c r="D29" s="9" t="s">
        <v>40</v>
      </c>
      <c r="E29" s="34">
        <f>E26-E28</f>
        <v>0</v>
      </c>
      <c r="F29" s="34">
        <f t="shared" ref="F29:AW29" si="4">F26-F28</f>
        <v>0</v>
      </c>
      <c r="G29" s="34">
        <f t="shared" si="4"/>
        <v>-0.74947838130282829</v>
      </c>
      <c r="H29" s="34">
        <f t="shared" si="4"/>
        <v>0.10723148010522682</v>
      </c>
      <c r="I29" s="34">
        <f t="shared" si="4"/>
        <v>0.10357169800412813</v>
      </c>
      <c r="J29" s="34">
        <f t="shared" si="4"/>
        <v>0.14059416575344519</v>
      </c>
      <c r="K29" s="34">
        <f t="shared" si="4"/>
        <v>0</v>
      </c>
      <c r="L29" s="34">
        <f t="shared" si="4"/>
        <v>0</v>
      </c>
      <c r="M29" s="34">
        <f t="shared" si="4"/>
        <v>0</v>
      </c>
      <c r="N29" s="34">
        <f t="shared" si="4"/>
        <v>0</v>
      </c>
      <c r="O29" s="34">
        <f t="shared" si="4"/>
        <v>0</v>
      </c>
      <c r="P29" s="34">
        <f t="shared" si="4"/>
        <v>0</v>
      </c>
      <c r="Q29" s="34">
        <f t="shared" si="4"/>
        <v>0</v>
      </c>
      <c r="R29" s="34">
        <f t="shared" si="4"/>
        <v>0</v>
      </c>
      <c r="S29" s="34">
        <f t="shared" si="4"/>
        <v>0</v>
      </c>
      <c r="T29" s="34">
        <f t="shared" si="4"/>
        <v>0</v>
      </c>
      <c r="U29" s="34">
        <f t="shared" si="4"/>
        <v>0</v>
      </c>
      <c r="V29" s="34">
        <f t="shared" si="4"/>
        <v>0</v>
      </c>
      <c r="W29" s="34">
        <f t="shared" si="4"/>
        <v>0</v>
      </c>
      <c r="X29" s="34">
        <f t="shared" si="4"/>
        <v>0</v>
      </c>
      <c r="Y29" s="34">
        <f t="shared" si="4"/>
        <v>0</v>
      </c>
      <c r="Z29" s="34">
        <f t="shared" si="4"/>
        <v>0</v>
      </c>
      <c r="AA29" s="34">
        <f t="shared" si="4"/>
        <v>0</v>
      </c>
      <c r="AB29" s="34">
        <f t="shared" si="4"/>
        <v>0</v>
      </c>
      <c r="AC29" s="34">
        <f t="shared" si="4"/>
        <v>0</v>
      </c>
      <c r="AD29" s="34">
        <f t="shared" si="4"/>
        <v>0</v>
      </c>
      <c r="AE29" s="34">
        <f t="shared" si="4"/>
        <v>0</v>
      </c>
      <c r="AF29" s="34">
        <f t="shared" si="4"/>
        <v>0</v>
      </c>
      <c r="AG29" s="34">
        <f t="shared" si="4"/>
        <v>0</v>
      </c>
      <c r="AH29" s="34">
        <f t="shared" si="4"/>
        <v>0</v>
      </c>
      <c r="AI29" s="34">
        <f t="shared" si="4"/>
        <v>0</v>
      </c>
      <c r="AJ29" s="34">
        <f t="shared" si="4"/>
        <v>0</v>
      </c>
      <c r="AK29" s="34">
        <f t="shared" si="4"/>
        <v>0</v>
      </c>
      <c r="AL29" s="34">
        <f t="shared" si="4"/>
        <v>0</v>
      </c>
      <c r="AM29" s="34">
        <f t="shared" si="4"/>
        <v>0</v>
      </c>
      <c r="AN29" s="34">
        <f t="shared" si="4"/>
        <v>0</v>
      </c>
      <c r="AO29" s="34">
        <f t="shared" si="4"/>
        <v>0</v>
      </c>
      <c r="AP29" s="34">
        <f t="shared" si="4"/>
        <v>0</v>
      </c>
      <c r="AQ29" s="34">
        <f t="shared" si="4"/>
        <v>0</v>
      </c>
      <c r="AR29" s="34">
        <f t="shared" si="4"/>
        <v>0</v>
      </c>
      <c r="AS29" s="34">
        <f t="shared" si="4"/>
        <v>0</v>
      </c>
      <c r="AT29" s="34">
        <f t="shared" si="4"/>
        <v>0</v>
      </c>
      <c r="AU29" s="34">
        <f t="shared" si="4"/>
        <v>0</v>
      </c>
      <c r="AV29" s="34">
        <f t="shared" si="4"/>
        <v>0</v>
      </c>
      <c r="AW29" s="34">
        <f t="shared" si="4"/>
        <v>0</v>
      </c>
      <c r="AX29" s="34"/>
      <c r="AY29" s="34"/>
      <c r="AZ29" s="34"/>
      <c r="BA29" s="34"/>
      <c r="BB29" s="34"/>
      <c r="BC29" s="34"/>
      <c r="BD29" s="34"/>
    </row>
    <row r="30" spans="1:56" ht="16.5" hidden="1" customHeight="1" outlineLevel="1">
      <c r="A30" s="115"/>
      <c r="B30" s="9" t="s">
        <v>1</v>
      </c>
      <c r="C30" s="11" t="s">
        <v>53</v>
      </c>
      <c r="D30" s="9" t="s">
        <v>40</v>
      </c>
      <c r="F30" s="34">
        <f>$E$28/'Fixed data'!$C$7</f>
        <v>0</v>
      </c>
      <c r="G30" s="34">
        <f>$E$28/'Fixed data'!$C$7</f>
        <v>0</v>
      </c>
      <c r="H30" s="34">
        <f>$E$28/'Fixed data'!$C$7</f>
        <v>0</v>
      </c>
      <c r="I30" s="34">
        <f>$E$28/'Fixed data'!$C$7</f>
        <v>0</v>
      </c>
      <c r="J30" s="34">
        <f>$E$28/'Fixed data'!$C$7</f>
        <v>0</v>
      </c>
      <c r="K30" s="34">
        <f>$E$28/'Fixed data'!$C$7</f>
        <v>0</v>
      </c>
      <c r="L30" s="34">
        <f>$E$28/'Fixed data'!$C$7</f>
        <v>0</v>
      </c>
      <c r="M30" s="34">
        <f>$E$28/'Fixed data'!$C$7</f>
        <v>0</v>
      </c>
      <c r="N30" s="34">
        <f>$E$28/'Fixed data'!$C$7</f>
        <v>0</v>
      </c>
      <c r="O30" s="34">
        <f>$E$28/'Fixed data'!$C$7</f>
        <v>0</v>
      </c>
      <c r="P30" s="34">
        <f>$E$28/'Fixed data'!$C$7</f>
        <v>0</v>
      </c>
      <c r="Q30" s="34">
        <f>$E$28/'Fixed data'!$C$7</f>
        <v>0</v>
      </c>
      <c r="R30" s="34">
        <f>$E$28/'Fixed data'!$C$7</f>
        <v>0</v>
      </c>
      <c r="S30" s="34">
        <f>$E$28/'Fixed data'!$C$7</f>
        <v>0</v>
      </c>
      <c r="T30" s="34">
        <f>$E$28/'Fixed data'!$C$7</f>
        <v>0</v>
      </c>
      <c r="U30" s="34">
        <f>$E$28/'Fixed data'!$C$7</f>
        <v>0</v>
      </c>
      <c r="V30" s="34">
        <f>$E$28/'Fixed data'!$C$7</f>
        <v>0</v>
      </c>
      <c r="W30" s="34">
        <f>$E$28/'Fixed data'!$C$7</f>
        <v>0</v>
      </c>
      <c r="X30" s="34">
        <f>$E$28/'Fixed data'!$C$7</f>
        <v>0</v>
      </c>
      <c r="Y30" s="34">
        <f>$E$28/'Fixed data'!$C$7</f>
        <v>0</v>
      </c>
      <c r="Z30" s="34">
        <f>$E$28/'Fixed data'!$C$7</f>
        <v>0</v>
      </c>
      <c r="AA30" s="34">
        <f>$E$28/'Fixed data'!$C$7</f>
        <v>0</v>
      </c>
      <c r="AB30" s="34">
        <f>$E$28/'Fixed data'!$C$7</f>
        <v>0</v>
      </c>
      <c r="AC30" s="34">
        <f>$E$28/'Fixed data'!$C$7</f>
        <v>0</v>
      </c>
      <c r="AD30" s="34">
        <f>$E$28/'Fixed data'!$C$7</f>
        <v>0</v>
      </c>
      <c r="AE30" s="34">
        <f>$E$28/'Fixed data'!$C$7</f>
        <v>0</v>
      </c>
      <c r="AF30" s="34">
        <f>$E$28/'Fixed data'!$C$7</f>
        <v>0</v>
      </c>
      <c r="AG30" s="34">
        <f>$E$28/'Fixed data'!$C$7</f>
        <v>0</v>
      </c>
      <c r="AH30" s="34">
        <f>$E$28/'Fixed data'!$C$7</f>
        <v>0</v>
      </c>
      <c r="AI30" s="34">
        <f>$E$28/'Fixed data'!$C$7</f>
        <v>0</v>
      </c>
      <c r="AJ30" s="34">
        <f>$E$28/'Fixed data'!$C$7</f>
        <v>0</v>
      </c>
      <c r="AK30" s="34">
        <f>$E$28/'Fixed data'!$C$7</f>
        <v>0</v>
      </c>
      <c r="AL30" s="34">
        <f>$E$28/'Fixed data'!$C$7</f>
        <v>0</v>
      </c>
      <c r="AM30" s="34">
        <f>$E$28/'Fixed data'!$C$7</f>
        <v>0</v>
      </c>
      <c r="AN30" s="34">
        <f>$E$28/'Fixed data'!$C$7</f>
        <v>0</v>
      </c>
      <c r="AO30" s="34">
        <f>$E$28/'Fixed data'!$C$7</f>
        <v>0</v>
      </c>
      <c r="AP30" s="34">
        <f>$E$28/'Fixed data'!$C$7</f>
        <v>0</v>
      </c>
      <c r="AQ30" s="34">
        <f>$E$28/'Fixed data'!$C$7</f>
        <v>0</v>
      </c>
      <c r="AR30" s="34">
        <f>$E$28/'Fixed data'!$C$7</f>
        <v>0</v>
      </c>
      <c r="AS30" s="34">
        <f>$E$28/'Fixed data'!$C$7</f>
        <v>0</v>
      </c>
      <c r="AT30" s="34">
        <f>$E$28/'Fixed data'!$C$7</f>
        <v>0</v>
      </c>
      <c r="AU30" s="34">
        <f>$E$28/'Fixed data'!$C$7</f>
        <v>0</v>
      </c>
      <c r="AV30" s="34">
        <f>$E$28/'Fixed data'!$C$7</f>
        <v>0</v>
      </c>
      <c r="AW30" s="34">
        <f>$E$28/'Fixed data'!$C$7</f>
        <v>0</v>
      </c>
      <c r="AX30" s="34">
        <f>$E$28/'Fixed data'!$C$7</f>
        <v>0</v>
      </c>
      <c r="AY30" s="34"/>
      <c r="AZ30" s="34"/>
      <c r="BA30" s="34"/>
      <c r="BB30" s="34"/>
      <c r="BC30" s="34"/>
      <c r="BD30" s="34"/>
    </row>
    <row r="31" spans="1:56" ht="16.5" hidden="1" customHeight="1" outlineLevel="1">
      <c r="A31" s="115"/>
      <c r="B31" s="9" t="s">
        <v>2</v>
      </c>
      <c r="C31" s="11" t="s">
        <v>54</v>
      </c>
      <c r="D31" s="9" t="s">
        <v>40</v>
      </c>
      <c r="F31" s="34"/>
      <c r="G31" s="34">
        <f>$F$28/'Fixed data'!$C$7</f>
        <v>0</v>
      </c>
      <c r="H31" s="34">
        <f>$F$28/'Fixed data'!$C$7</f>
        <v>0</v>
      </c>
      <c r="I31" s="34">
        <f>$F$28/'Fixed data'!$C$7</f>
        <v>0</v>
      </c>
      <c r="J31" s="34">
        <f>$F$28/'Fixed data'!$C$7</f>
        <v>0</v>
      </c>
      <c r="K31" s="34">
        <f>$F$28/'Fixed data'!$C$7</f>
        <v>0</v>
      </c>
      <c r="L31" s="34">
        <f>$F$28/'Fixed data'!$C$7</f>
        <v>0</v>
      </c>
      <c r="M31" s="34">
        <f>$F$28/'Fixed data'!$C$7</f>
        <v>0</v>
      </c>
      <c r="N31" s="34">
        <f>$F$28/'Fixed data'!$C$7</f>
        <v>0</v>
      </c>
      <c r="O31" s="34">
        <f>$F$28/'Fixed data'!$C$7</f>
        <v>0</v>
      </c>
      <c r="P31" s="34">
        <f>$F$28/'Fixed data'!$C$7</f>
        <v>0</v>
      </c>
      <c r="Q31" s="34">
        <f>$F$28/'Fixed data'!$C$7</f>
        <v>0</v>
      </c>
      <c r="R31" s="34">
        <f>$F$28/'Fixed data'!$C$7</f>
        <v>0</v>
      </c>
      <c r="S31" s="34">
        <f>$F$28/'Fixed data'!$C$7</f>
        <v>0</v>
      </c>
      <c r="T31" s="34">
        <f>$F$28/'Fixed data'!$C$7</f>
        <v>0</v>
      </c>
      <c r="U31" s="34">
        <f>$F$28/'Fixed data'!$C$7</f>
        <v>0</v>
      </c>
      <c r="V31" s="34">
        <f>$F$28/'Fixed data'!$C$7</f>
        <v>0</v>
      </c>
      <c r="W31" s="34">
        <f>$F$28/'Fixed data'!$C$7</f>
        <v>0</v>
      </c>
      <c r="X31" s="34">
        <f>$F$28/'Fixed data'!$C$7</f>
        <v>0</v>
      </c>
      <c r="Y31" s="34">
        <f>$F$28/'Fixed data'!$C$7</f>
        <v>0</v>
      </c>
      <c r="Z31" s="34">
        <f>$F$28/'Fixed data'!$C$7</f>
        <v>0</v>
      </c>
      <c r="AA31" s="34">
        <f>$F$28/'Fixed data'!$C$7</f>
        <v>0</v>
      </c>
      <c r="AB31" s="34">
        <f>$F$28/'Fixed data'!$C$7</f>
        <v>0</v>
      </c>
      <c r="AC31" s="34">
        <f>$F$28/'Fixed data'!$C$7</f>
        <v>0</v>
      </c>
      <c r="AD31" s="34">
        <f>$F$28/'Fixed data'!$C$7</f>
        <v>0</v>
      </c>
      <c r="AE31" s="34">
        <f>$F$28/'Fixed data'!$C$7</f>
        <v>0</v>
      </c>
      <c r="AF31" s="34">
        <f>$F$28/'Fixed data'!$C$7</f>
        <v>0</v>
      </c>
      <c r="AG31" s="34">
        <f>$F$28/'Fixed data'!$C$7</f>
        <v>0</v>
      </c>
      <c r="AH31" s="34">
        <f>$F$28/'Fixed data'!$C$7</f>
        <v>0</v>
      </c>
      <c r="AI31" s="34">
        <f>$F$28/'Fixed data'!$C$7</f>
        <v>0</v>
      </c>
      <c r="AJ31" s="34">
        <f>$F$28/'Fixed data'!$C$7</f>
        <v>0</v>
      </c>
      <c r="AK31" s="34">
        <f>$F$28/'Fixed data'!$C$7</f>
        <v>0</v>
      </c>
      <c r="AL31" s="34">
        <f>$F$28/'Fixed data'!$C$7</f>
        <v>0</v>
      </c>
      <c r="AM31" s="34">
        <f>$F$28/'Fixed data'!$C$7</f>
        <v>0</v>
      </c>
      <c r="AN31" s="34">
        <f>$F$28/'Fixed data'!$C$7</f>
        <v>0</v>
      </c>
      <c r="AO31" s="34">
        <f>$F$28/'Fixed data'!$C$7</f>
        <v>0</v>
      </c>
      <c r="AP31" s="34">
        <f>$F$28/'Fixed data'!$C$7</f>
        <v>0</v>
      </c>
      <c r="AQ31" s="34">
        <f>$F$28/'Fixed data'!$C$7</f>
        <v>0</v>
      </c>
      <c r="AR31" s="34">
        <f>$F$28/'Fixed data'!$C$7</f>
        <v>0</v>
      </c>
      <c r="AS31" s="34">
        <f>$F$28/'Fixed data'!$C$7</f>
        <v>0</v>
      </c>
      <c r="AT31" s="34">
        <f>$F$28/'Fixed data'!$C$7</f>
        <v>0</v>
      </c>
      <c r="AU31" s="34">
        <f>$F$28/'Fixed data'!$C$7</f>
        <v>0</v>
      </c>
      <c r="AV31" s="34">
        <f>$F$28/'Fixed data'!$C$7</f>
        <v>0</v>
      </c>
      <c r="AW31" s="34">
        <f>$F$28/'Fixed data'!$C$7</f>
        <v>0</v>
      </c>
      <c r="AX31" s="34">
        <f>$F$28/'Fixed data'!$C$7</f>
        <v>0</v>
      </c>
      <c r="AY31" s="34">
        <f>$F$28/'Fixed data'!$C$7</f>
        <v>0</v>
      </c>
      <c r="AZ31" s="34"/>
      <c r="BA31" s="34"/>
      <c r="BB31" s="34"/>
      <c r="BC31" s="34"/>
      <c r="BD31" s="34"/>
    </row>
    <row r="32" spans="1:56" ht="16.5" hidden="1" customHeight="1" outlineLevel="1">
      <c r="A32" s="115"/>
      <c r="B32" s="9" t="s">
        <v>3</v>
      </c>
      <c r="C32" s="11" t="s">
        <v>55</v>
      </c>
      <c r="D32" s="9" t="s">
        <v>40</v>
      </c>
      <c r="F32" s="34"/>
      <c r="G32" s="34"/>
      <c r="H32" s="34">
        <f>$G$28/'Fixed data'!$C$7</f>
        <v>-6.6620300560251422E-2</v>
      </c>
      <c r="I32" s="34">
        <f>$G$28/'Fixed data'!$C$7</f>
        <v>-6.6620300560251422E-2</v>
      </c>
      <c r="J32" s="34">
        <f>$G$28/'Fixed data'!$C$7</f>
        <v>-6.6620300560251422E-2</v>
      </c>
      <c r="K32" s="34">
        <f>$G$28/'Fixed data'!$C$7</f>
        <v>-6.6620300560251422E-2</v>
      </c>
      <c r="L32" s="34">
        <f>$G$28/'Fixed data'!$C$7</f>
        <v>-6.6620300560251422E-2</v>
      </c>
      <c r="M32" s="34">
        <f>$G$28/'Fixed data'!$C$7</f>
        <v>-6.6620300560251422E-2</v>
      </c>
      <c r="N32" s="34">
        <f>$G$28/'Fixed data'!$C$7</f>
        <v>-6.6620300560251422E-2</v>
      </c>
      <c r="O32" s="34">
        <f>$G$28/'Fixed data'!$C$7</f>
        <v>-6.6620300560251422E-2</v>
      </c>
      <c r="P32" s="34">
        <f>$G$28/'Fixed data'!$C$7</f>
        <v>-6.6620300560251422E-2</v>
      </c>
      <c r="Q32" s="34">
        <f>$G$28/'Fixed data'!$C$7</f>
        <v>-6.6620300560251422E-2</v>
      </c>
      <c r="R32" s="34">
        <f>$G$28/'Fixed data'!$C$7</f>
        <v>-6.6620300560251422E-2</v>
      </c>
      <c r="S32" s="34">
        <f>$G$28/'Fixed data'!$C$7</f>
        <v>-6.6620300560251422E-2</v>
      </c>
      <c r="T32" s="34">
        <f>$G$28/'Fixed data'!$C$7</f>
        <v>-6.6620300560251422E-2</v>
      </c>
      <c r="U32" s="34">
        <f>$G$28/'Fixed data'!$C$7</f>
        <v>-6.6620300560251422E-2</v>
      </c>
      <c r="V32" s="34">
        <f>$G$28/'Fixed data'!$C$7</f>
        <v>-6.6620300560251422E-2</v>
      </c>
      <c r="W32" s="34">
        <f>$G$28/'Fixed data'!$C$7</f>
        <v>-6.6620300560251422E-2</v>
      </c>
      <c r="X32" s="34">
        <f>$G$28/'Fixed data'!$C$7</f>
        <v>-6.6620300560251422E-2</v>
      </c>
      <c r="Y32" s="34">
        <f>$G$28/'Fixed data'!$C$7</f>
        <v>-6.6620300560251422E-2</v>
      </c>
      <c r="Z32" s="34">
        <f>$G$28/'Fixed data'!$C$7</f>
        <v>-6.6620300560251422E-2</v>
      </c>
      <c r="AA32" s="34">
        <f>$G$28/'Fixed data'!$C$7</f>
        <v>-6.6620300560251422E-2</v>
      </c>
      <c r="AB32" s="34">
        <f>$G$28/'Fixed data'!$C$7</f>
        <v>-6.6620300560251422E-2</v>
      </c>
      <c r="AC32" s="34">
        <f>$G$28/'Fixed data'!$C$7</f>
        <v>-6.6620300560251422E-2</v>
      </c>
      <c r="AD32" s="34">
        <f>$G$28/'Fixed data'!$C$7</f>
        <v>-6.6620300560251422E-2</v>
      </c>
      <c r="AE32" s="34">
        <f>$G$28/'Fixed data'!$C$7</f>
        <v>-6.6620300560251422E-2</v>
      </c>
      <c r="AF32" s="34">
        <f>$G$28/'Fixed data'!$C$7</f>
        <v>-6.6620300560251422E-2</v>
      </c>
      <c r="AG32" s="34">
        <f>$G$28/'Fixed data'!$C$7</f>
        <v>-6.6620300560251422E-2</v>
      </c>
      <c r="AH32" s="34">
        <f>$G$28/'Fixed data'!$C$7</f>
        <v>-6.6620300560251422E-2</v>
      </c>
      <c r="AI32" s="34">
        <f>$G$28/'Fixed data'!$C$7</f>
        <v>-6.6620300560251422E-2</v>
      </c>
      <c r="AJ32" s="34">
        <f>$G$28/'Fixed data'!$C$7</f>
        <v>-6.6620300560251422E-2</v>
      </c>
      <c r="AK32" s="34">
        <f>$G$28/'Fixed data'!$C$7</f>
        <v>-6.6620300560251422E-2</v>
      </c>
      <c r="AL32" s="34">
        <f>$G$28/'Fixed data'!$C$7</f>
        <v>-6.6620300560251422E-2</v>
      </c>
      <c r="AM32" s="34">
        <f>$G$28/'Fixed data'!$C$7</f>
        <v>-6.6620300560251422E-2</v>
      </c>
      <c r="AN32" s="34">
        <f>$G$28/'Fixed data'!$C$7</f>
        <v>-6.6620300560251422E-2</v>
      </c>
      <c r="AO32" s="34">
        <f>$G$28/'Fixed data'!$C$7</f>
        <v>-6.6620300560251422E-2</v>
      </c>
      <c r="AP32" s="34">
        <f>$G$28/'Fixed data'!$C$7</f>
        <v>-6.6620300560251422E-2</v>
      </c>
      <c r="AQ32" s="34">
        <f>$G$28/'Fixed data'!$C$7</f>
        <v>-6.6620300560251422E-2</v>
      </c>
      <c r="AR32" s="34">
        <f>$G$28/'Fixed data'!$C$7</f>
        <v>-6.6620300560251422E-2</v>
      </c>
      <c r="AS32" s="34">
        <f>$G$28/'Fixed data'!$C$7</f>
        <v>-6.6620300560251422E-2</v>
      </c>
      <c r="AT32" s="34">
        <f>$G$28/'Fixed data'!$C$7</f>
        <v>-6.6620300560251422E-2</v>
      </c>
      <c r="AU32" s="34">
        <f>$G$28/'Fixed data'!$C$7</f>
        <v>-6.6620300560251422E-2</v>
      </c>
      <c r="AV32" s="34">
        <f>$G$28/'Fixed data'!$C$7</f>
        <v>-6.6620300560251422E-2</v>
      </c>
      <c r="AW32" s="34">
        <f>$G$28/'Fixed data'!$C$7</f>
        <v>-6.6620300560251422E-2</v>
      </c>
      <c r="AX32" s="34">
        <f>$G$28/'Fixed data'!$C$7</f>
        <v>-6.6620300560251422E-2</v>
      </c>
      <c r="AY32" s="34">
        <f>$G$28/'Fixed data'!$C$7</f>
        <v>-6.6620300560251422E-2</v>
      </c>
      <c r="AZ32" s="34">
        <f>$G$28/'Fixed data'!$C$7</f>
        <v>-6.6620300560251422E-2</v>
      </c>
      <c r="BA32" s="34"/>
      <c r="BB32" s="34"/>
      <c r="BC32" s="34"/>
      <c r="BD32" s="34"/>
    </row>
    <row r="33" spans="1:57" ht="16.5" hidden="1" customHeight="1" outlineLevel="1">
      <c r="A33" s="115"/>
      <c r="B33" s="9" t="s">
        <v>4</v>
      </c>
      <c r="C33" s="11" t="s">
        <v>56</v>
      </c>
      <c r="D33" s="9" t="s">
        <v>40</v>
      </c>
      <c r="F33" s="34"/>
      <c r="G33" s="34"/>
      <c r="H33" s="34"/>
      <c r="I33" s="34">
        <f>$H$28/'Fixed data'!$C$7</f>
        <v>9.5316871204646093E-3</v>
      </c>
      <c r="J33" s="34">
        <f>$H$28/'Fixed data'!$C$7</f>
        <v>9.5316871204646093E-3</v>
      </c>
      <c r="K33" s="34">
        <f>$H$28/'Fixed data'!$C$7</f>
        <v>9.5316871204646093E-3</v>
      </c>
      <c r="L33" s="34">
        <f>$H$28/'Fixed data'!$C$7</f>
        <v>9.5316871204646093E-3</v>
      </c>
      <c r="M33" s="34">
        <f>$H$28/'Fixed data'!$C$7</f>
        <v>9.5316871204646093E-3</v>
      </c>
      <c r="N33" s="34">
        <f>$H$28/'Fixed data'!$C$7</f>
        <v>9.5316871204646093E-3</v>
      </c>
      <c r="O33" s="34">
        <f>$H$28/'Fixed data'!$C$7</f>
        <v>9.5316871204646093E-3</v>
      </c>
      <c r="P33" s="34">
        <f>$H$28/'Fixed data'!$C$7</f>
        <v>9.5316871204646093E-3</v>
      </c>
      <c r="Q33" s="34">
        <f>$H$28/'Fixed data'!$C$7</f>
        <v>9.5316871204646093E-3</v>
      </c>
      <c r="R33" s="34">
        <f>$H$28/'Fixed data'!$C$7</f>
        <v>9.5316871204646093E-3</v>
      </c>
      <c r="S33" s="34">
        <f>$H$28/'Fixed data'!$C$7</f>
        <v>9.5316871204646093E-3</v>
      </c>
      <c r="T33" s="34">
        <f>$H$28/'Fixed data'!$C$7</f>
        <v>9.5316871204646093E-3</v>
      </c>
      <c r="U33" s="34">
        <f>$H$28/'Fixed data'!$C$7</f>
        <v>9.5316871204646093E-3</v>
      </c>
      <c r="V33" s="34">
        <f>$H$28/'Fixed data'!$C$7</f>
        <v>9.5316871204646093E-3</v>
      </c>
      <c r="W33" s="34">
        <f>$H$28/'Fixed data'!$C$7</f>
        <v>9.5316871204646093E-3</v>
      </c>
      <c r="X33" s="34">
        <f>$H$28/'Fixed data'!$C$7</f>
        <v>9.5316871204646093E-3</v>
      </c>
      <c r="Y33" s="34">
        <f>$H$28/'Fixed data'!$C$7</f>
        <v>9.5316871204646093E-3</v>
      </c>
      <c r="Z33" s="34">
        <f>$H$28/'Fixed data'!$C$7</f>
        <v>9.5316871204646093E-3</v>
      </c>
      <c r="AA33" s="34">
        <f>$H$28/'Fixed data'!$C$7</f>
        <v>9.5316871204646093E-3</v>
      </c>
      <c r="AB33" s="34">
        <f>$H$28/'Fixed data'!$C$7</f>
        <v>9.5316871204646093E-3</v>
      </c>
      <c r="AC33" s="34">
        <f>$H$28/'Fixed data'!$C$7</f>
        <v>9.5316871204646093E-3</v>
      </c>
      <c r="AD33" s="34">
        <f>$H$28/'Fixed data'!$C$7</f>
        <v>9.5316871204646093E-3</v>
      </c>
      <c r="AE33" s="34">
        <f>$H$28/'Fixed data'!$C$7</f>
        <v>9.5316871204646093E-3</v>
      </c>
      <c r="AF33" s="34">
        <f>$H$28/'Fixed data'!$C$7</f>
        <v>9.5316871204646093E-3</v>
      </c>
      <c r="AG33" s="34">
        <f>$H$28/'Fixed data'!$C$7</f>
        <v>9.5316871204646093E-3</v>
      </c>
      <c r="AH33" s="34">
        <f>$H$28/'Fixed data'!$C$7</f>
        <v>9.5316871204646093E-3</v>
      </c>
      <c r="AI33" s="34">
        <f>$H$28/'Fixed data'!$C$7</f>
        <v>9.5316871204646093E-3</v>
      </c>
      <c r="AJ33" s="34">
        <f>$H$28/'Fixed data'!$C$7</f>
        <v>9.5316871204646093E-3</v>
      </c>
      <c r="AK33" s="34">
        <f>$H$28/'Fixed data'!$C$7</f>
        <v>9.5316871204646093E-3</v>
      </c>
      <c r="AL33" s="34">
        <f>$H$28/'Fixed data'!$C$7</f>
        <v>9.5316871204646093E-3</v>
      </c>
      <c r="AM33" s="34">
        <f>$H$28/'Fixed data'!$C$7</f>
        <v>9.5316871204646093E-3</v>
      </c>
      <c r="AN33" s="34">
        <f>$H$28/'Fixed data'!$C$7</f>
        <v>9.5316871204646093E-3</v>
      </c>
      <c r="AO33" s="34">
        <f>$H$28/'Fixed data'!$C$7</f>
        <v>9.5316871204646093E-3</v>
      </c>
      <c r="AP33" s="34">
        <f>$H$28/'Fixed data'!$C$7</f>
        <v>9.5316871204646093E-3</v>
      </c>
      <c r="AQ33" s="34">
        <f>$H$28/'Fixed data'!$C$7</f>
        <v>9.5316871204646093E-3</v>
      </c>
      <c r="AR33" s="34">
        <f>$H$28/'Fixed data'!$C$7</f>
        <v>9.5316871204646093E-3</v>
      </c>
      <c r="AS33" s="34">
        <f>$H$28/'Fixed data'!$C$7</f>
        <v>9.5316871204646093E-3</v>
      </c>
      <c r="AT33" s="34">
        <f>$H$28/'Fixed data'!$C$7</f>
        <v>9.5316871204646093E-3</v>
      </c>
      <c r="AU33" s="34">
        <f>$H$28/'Fixed data'!$C$7</f>
        <v>9.5316871204646093E-3</v>
      </c>
      <c r="AV33" s="34">
        <f>$H$28/'Fixed data'!$C$7</f>
        <v>9.5316871204646093E-3</v>
      </c>
      <c r="AW33" s="34">
        <f>$H$28/'Fixed data'!$C$7</f>
        <v>9.5316871204646093E-3</v>
      </c>
      <c r="AX33" s="34">
        <f>$H$28/'Fixed data'!$C$7</f>
        <v>9.5316871204646093E-3</v>
      </c>
      <c r="AY33" s="34">
        <f>$H$28/'Fixed data'!$C$7</f>
        <v>9.5316871204646093E-3</v>
      </c>
      <c r="AZ33" s="34">
        <f>$H$28/'Fixed data'!$C$7</f>
        <v>9.5316871204646093E-3</v>
      </c>
      <c r="BA33" s="34">
        <f>$H$28/'Fixed data'!$C$7</f>
        <v>9.5316871204646093E-3</v>
      </c>
      <c r="BB33" s="34"/>
      <c r="BC33" s="34"/>
      <c r="BD33" s="34"/>
    </row>
    <row r="34" spans="1:57" ht="16.5" hidden="1" customHeight="1" outlineLevel="1">
      <c r="A34" s="115"/>
      <c r="B34" s="9" t="s">
        <v>5</v>
      </c>
      <c r="C34" s="11" t="s">
        <v>57</v>
      </c>
      <c r="D34" s="9" t="s">
        <v>40</v>
      </c>
      <c r="F34" s="34"/>
      <c r="G34" s="34"/>
      <c r="H34" s="34"/>
      <c r="I34" s="34"/>
      <c r="J34" s="34">
        <f>$I$28/'Fixed data'!$C$7</f>
        <v>9.2063731559225061E-3</v>
      </c>
      <c r="K34" s="34">
        <f>$I$28/'Fixed data'!$C$7</f>
        <v>9.2063731559225061E-3</v>
      </c>
      <c r="L34" s="34">
        <f>$I$28/'Fixed data'!$C$7</f>
        <v>9.2063731559225061E-3</v>
      </c>
      <c r="M34" s="34">
        <f>$I$28/'Fixed data'!$C$7</f>
        <v>9.2063731559225061E-3</v>
      </c>
      <c r="N34" s="34">
        <f>$I$28/'Fixed data'!$C$7</f>
        <v>9.2063731559225061E-3</v>
      </c>
      <c r="O34" s="34">
        <f>$I$28/'Fixed data'!$C$7</f>
        <v>9.2063731559225061E-3</v>
      </c>
      <c r="P34" s="34">
        <f>$I$28/'Fixed data'!$C$7</f>
        <v>9.2063731559225061E-3</v>
      </c>
      <c r="Q34" s="34">
        <f>$I$28/'Fixed data'!$C$7</f>
        <v>9.2063731559225061E-3</v>
      </c>
      <c r="R34" s="34">
        <f>$I$28/'Fixed data'!$C$7</f>
        <v>9.2063731559225061E-3</v>
      </c>
      <c r="S34" s="34">
        <f>$I$28/'Fixed data'!$C$7</f>
        <v>9.2063731559225061E-3</v>
      </c>
      <c r="T34" s="34">
        <f>$I$28/'Fixed data'!$C$7</f>
        <v>9.2063731559225061E-3</v>
      </c>
      <c r="U34" s="34">
        <f>$I$28/'Fixed data'!$C$7</f>
        <v>9.2063731559225061E-3</v>
      </c>
      <c r="V34" s="34">
        <f>$I$28/'Fixed data'!$C$7</f>
        <v>9.2063731559225061E-3</v>
      </c>
      <c r="W34" s="34">
        <f>$I$28/'Fixed data'!$C$7</f>
        <v>9.2063731559225061E-3</v>
      </c>
      <c r="X34" s="34">
        <f>$I$28/'Fixed data'!$C$7</f>
        <v>9.2063731559225061E-3</v>
      </c>
      <c r="Y34" s="34">
        <f>$I$28/'Fixed data'!$C$7</f>
        <v>9.2063731559225061E-3</v>
      </c>
      <c r="Z34" s="34">
        <f>$I$28/'Fixed data'!$C$7</f>
        <v>9.2063731559225061E-3</v>
      </c>
      <c r="AA34" s="34">
        <f>$I$28/'Fixed data'!$C$7</f>
        <v>9.2063731559225061E-3</v>
      </c>
      <c r="AB34" s="34">
        <f>$I$28/'Fixed data'!$C$7</f>
        <v>9.2063731559225061E-3</v>
      </c>
      <c r="AC34" s="34">
        <f>$I$28/'Fixed data'!$C$7</f>
        <v>9.2063731559225061E-3</v>
      </c>
      <c r="AD34" s="34">
        <f>$I$28/'Fixed data'!$C$7</f>
        <v>9.2063731559225061E-3</v>
      </c>
      <c r="AE34" s="34">
        <f>$I$28/'Fixed data'!$C$7</f>
        <v>9.2063731559225061E-3</v>
      </c>
      <c r="AF34" s="34">
        <f>$I$28/'Fixed data'!$C$7</f>
        <v>9.2063731559225061E-3</v>
      </c>
      <c r="AG34" s="34">
        <f>$I$28/'Fixed data'!$C$7</f>
        <v>9.2063731559225061E-3</v>
      </c>
      <c r="AH34" s="34">
        <f>$I$28/'Fixed data'!$C$7</f>
        <v>9.2063731559225061E-3</v>
      </c>
      <c r="AI34" s="34">
        <f>$I$28/'Fixed data'!$C$7</f>
        <v>9.2063731559225061E-3</v>
      </c>
      <c r="AJ34" s="34">
        <f>$I$28/'Fixed data'!$C$7</f>
        <v>9.2063731559225061E-3</v>
      </c>
      <c r="AK34" s="34">
        <f>$I$28/'Fixed data'!$C$7</f>
        <v>9.2063731559225061E-3</v>
      </c>
      <c r="AL34" s="34">
        <f>$I$28/'Fixed data'!$C$7</f>
        <v>9.2063731559225061E-3</v>
      </c>
      <c r="AM34" s="34">
        <f>$I$28/'Fixed data'!$C$7</f>
        <v>9.2063731559225061E-3</v>
      </c>
      <c r="AN34" s="34">
        <f>$I$28/'Fixed data'!$C$7</f>
        <v>9.2063731559225061E-3</v>
      </c>
      <c r="AO34" s="34">
        <f>$I$28/'Fixed data'!$C$7</f>
        <v>9.2063731559225061E-3</v>
      </c>
      <c r="AP34" s="34">
        <f>$I$28/'Fixed data'!$C$7</f>
        <v>9.2063731559225061E-3</v>
      </c>
      <c r="AQ34" s="34">
        <f>$I$28/'Fixed data'!$C$7</f>
        <v>9.2063731559225061E-3</v>
      </c>
      <c r="AR34" s="34">
        <f>$I$28/'Fixed data'!$C$7</f>
        <v>9.2063731559225061E-3</v>
      </c>
      <c r="AS34" s="34">
        <f>$I$28/'Fixed data'!$C$7</f>
        <v>9.2063731559225061E-3</v>
      </c>
      <c r="AT34" s="34">
        <f>$I$28/'Fixed data'!$C$7</f>
        <v>9.2063731559225061E-3</v>
      </c>
      <c r="AU34" s="34">
        <f>$I$28/'Fixed data'!$C$7</f>
        <v>9.2063731559225061E-3</v>
      </c>
      <c r="AV34" s="34">
        <f>$I$28/'Fixed data'!$C$7</f>
        <v>9.2063731559225061E-3</v>
      </c>
      <c r="AW34" s="34">
        <f>$I$28/'Fixed data'!$C$7</f>
        <v>9.2063731559225061E-3</v>
      </c>
      <c r="AX34" s="34">
        <f>$I$28/'Fixed data'!$C$7</f>
        <v>9.2063731559225061E-3</v>
      </c>
      <c r="AY34" s="34">
        <f>$I$28/'Fixed data'!$C$7</f>
        <v>9.2063731559225061E-3</v>
      </c>
      <c r="AZ34" s="34">
        <f>$I$28/'Fixed data'!$C$7</f>
        <v>9.2063731559225061E-3</v>
      </c>
      <c r="BA34" s="34">
        <f>$I$28/'Fixed data'!$C$7</f>
        <v>9.2063731559225061E-3</v>
      </c>
      <c r="BB34" s="34">
        <f>$I$28/'Fixed data'!$C$7</f>
        <v>9.2063731559225061E-3</v>
      </c>
      <c r="BC34" s="34"/>
      <c r="BD34" s="34"/>
    </row>
    <row r="35" spans="1:57" ht="16.5" hidden="1" customHeight="1" outlineLevel="1">
      <c r="A35" s="115"/>
      <c r="B35" s="9" t="s">
        <v>6</v>
      </c>
      <c r="C35" s="11" t="s">
        <v>58</v>
      </c>
      <c r="D35" s="9" t="s">
        <v>40</v>
      </c>
      <c r="F35" s="34"/>
      <c r="G35" s="34"/>
      <c r="H35" s="34"/>
      <c r="I35" s="34"/>
      <c r="J35" s="34"/>
      <c r="K35" s="34">
        <f>$J$28/'Fixed data'!$C$7</f>
        <v>1.249725917808402E-2</v>
      </c>
      <c r="L35" s="34">
        <f>$J$28/'Fixed data'!$C$7</f>
        <v>1.249725917808402E-2</v>
      </c>
      <c r="M35" s="34">
        <f>$J$28/'Fixed data'!$C$7</f>
        <v>1.249725917808402E-2</v>
      </c>
      <c r="N35" s="34">
        <f>$J$28/'Fixed data'!$C$7</f>
        <v>1.249725917808402E-2</v>
      </c>
      <c r="O35" s="34">
        <f>$J$28/'Fixed data'!$C$7</f>
        <v>1.249725917808402E-2</v>
      </c>
      <c r="P35" s="34">
        <f>$J$28/'Fixed data'!$C$7</f>
        <v>1.249725917808402E-2</v>
      </c>
      <c r="Q35" s="34">
        <f>$J$28/'Fixed data'!$C$7</f>
        <v>1.249725917808402E-2</v>
      </c>
      <c r="R35" s="34">
        <f>$J$28/'Fixed data'!$C$7</f>
        <v>1.249725917808402E-2</v>
      </c>
      <c r="S35" s="34">
        <f>$J$28/'Fixed data'!$C$7</f>
        <v>1.249725917808402E-2</v>
      </c>
      <c r="T35" s="34">
        <f>$J$28/'Fixed data'!$C$7</f>
        <v>1.249725917808402E-2</v>
      </c>
      <c r="U35" s="34">
        <f>$J$28/'Fixed data'!$C$7</f>
        <v>1.249725917808402E-2</v>
      </c>
      <c r="V35" s="34">
        <f>$J$28/'Fixed data'!$C$7</f>
        <v>1.249725917808402E-2</v>
      </c>
      <c r="W35" s="34">
        <f>$J$28/'Fixed data'!$C$7</f>
        <v>1.249725917808402E-2</v>
      </c>
      <c r="X35" s="34">
        <f>$J$28/'Fixed data'!$C$7</f>
        <v>1.249725917808402E-2</v>
      </c>
      <c r="Y35" s="34">
        <f>$J$28/'Fixed data'!$C$7</f>
        <v>1.249725917808402E-2</v>
      </c>
      <c r="Z35" s="34">
        <f>$J$28/'Fixed data'!$C$7</f>
        <v>1.249725917808402E-2</v>
      </c>
      <c r="AA35" s="34">
        <f>$J$28/'Fixed data'!$C$7</f>
        <v>1.249725917808402E-2</v>
      </c>
      <c r="AB35" s="34">
        <f>$J$28/'Fixed data'!$C$7</f>
        <v>1.249725917808402E-2</v>
      </c>
      <c r="AC35" s="34">
        <f>$J$28/'Fixed data'!$C$7</f>
        <v>1.249725917808402E-2</v>
      </c>
      <c r="AD35" s="34">
        <f>$J$28/'Fixed data'!$C$7</f>
        <v>1.249725917808402E-2</v>
      </c>
      <c r="AE35" s="34">
        <f>$J$28/'Fixed data'!$C$7</f>
        <v>1.249725917808402E-2</v>
      </c>
      <c r="AF35" s="34">
        <f>$J$28/'Fixed data'!$C$7</f>
        <v>1.249725917808402E-2</v>
      </c>
      <c r="AG35" s="34">
        <f>$J$28/'Fixed data'!$C$7</f>
        <v>1.249725917808402E-2</v>
      </c>
      <c r="AH35" s="34">
        <f>$J$28/'Fixed data'!$C$7</f>
        <v>1.249725917808402E-2</v>
      </c>
      <c r="AI35" s="34">
        <f>$J$28/'Fixed data'!$C$7</f>
        <v>1.249725917808402E-2</v>
      </c>
      <c r="AJ35" s="34">
        <f>$J$28/'Fixed data'!$C$7</f>
        <v>1.249725917808402E-2</v>
      </c>
      <c r="AK35" s="34">
        <f>$J$28/'Fixed data'!$C$7</f>
        <v>1.249725917808402E-2</v>
      </c>
      <c r="AL35" s="34">
        <f>$J$28/'Fixed data'!$C$7</f>
        <v>1.249725917808402E-2</v>
      </c>
      <c r="AM35" s="34">
        <f>$J$28/'Fixed data'!$C$7</f>
        <v>1.249725917808402E-2</v>
      </c>
      <c r="AN35" s="34">
        <f>$J$28/'Fixed data'!$C$7</f>
        <v>1.249725917808402E-2</v>
      </c>
      <c r="AO35" s="34">
        <f>$J$28/'Fixed data'!$C$7</f>
        <v>1.249725917808402E-2</v>
      </c>
      <c r="AP35" s="34">
        <f>$J$28/'Fixed data'!$C$7</f>
        <v>1.249725917808402E-2</v>
      </c>
      <c r="AQ35" s="34">
        <f>$J$28/'Fixed data'!$C$7</f>
        <v>1.249725917808402E-2</v>
      </c>
      <c r="AR35" s="34">
        <f>$J$28/'Fixed data'!$C$7</f>
        <v>1.249725917808402E-2</v>
      </c>
      <c r="AS35" s="34">
        <f>$J$28/'Fixed data'!$C$7</f>
        <v>1.249725917808402E-2</v>
      </c>
      <c r="AT35" s="34">
        <f>$J$28/'Fixed data'!$C$7</f>
        <v>1.249725917808402E-2</v>
      </c>
      <c r="AU35" s="34">
        <f>$J$28/'Fixed data'!$C$7</f>
        <v>1.249725917808402E-2</v>
      </c>
      <c r="AV35" s="34">
        <f>$J$28/'Fixed data'!$C$7</f>
        <v>1.249725917808402E-2</v>
      </c>
      <c r="AW35" s="34">
        <f>$J$28/'Fixed data'!$C$7</f>
        <v>1.249725917808402E-2</v>
      </c>
      <c r="AX35" s="34">
        <f>$J$28/'Fixed data'!$C$7</f>
        <v>1.249725917808402E-2</v>
      </c>
      <c r="AY35" s="34">
        <f>$J$28/'Fixed data'!$C$7</f>
        <v>1.249725917808402E-2</v>
      </c>
      <c r="AZ35" s="34">
        <f>$J$28/'Fixed data'!$C$7</f>
        <v>1.249725917808402E-2</v>
      </c>
      <c r="BA35" s="34">
        <f>$J$28/'Fixed data'!$C$7</f>
        <v>1.249725917808402E-2</v>
      </c>
      <c r="BB35" s="34">
        <f>$J$28/'Fixed data'!$C$7</f>
        <v>1.249725917808402E-2</v>
      </c>
      <c r="BC35" s="34">
        <f>$J$28/'Fixed data'!$C$7</f>
        <v>1.249725917808402E-2</v>
      </c>
      <c r="BD35" s="34"/>
    </row>
    <row r="36" spans="1:57" ht="16.5" hidden="1" customHeight="1" outlineLevel="1">
      <c r="A36" s="115"/>
      <c r="B36" s="9" t="s">
        <v>32</v>
      </c>
      <c r="C36" s="11" t="s">
        <v>59</v>
      </c>
      <c r="D36" s="9" t="s">
        <v>40</v>
      </c>
      <c r="F36" s="34"/>
      <c r="G36" s="34"/>
      <c r="H36" s="34"/>
      <c r="I36" s="34"/>
      <c r="J36" s="34"/>
      <c r="K36" s="34"/>
      <c r="L36" s="34">
        <f>$K$28/'Fixed data'!$C$7</f>
        <v>0</v>
      </c>
      <c r="M36" s="34">
        <f>$K$28/'Fixed data'!$C$7</f>
        <v>0</v>
      </c>
      <c r="N36" s="34">
        <f>$K$28/'Fixed data'!$C$7</f>
        <v>0</v>
      </c>
      <c r="O36" s="34">
        <f>$K$28/'Fixed data'!$C$7</f>
        <v>0</v>
      </c>
      <c r="P36" s="34">
        <f>$K$28/'Fixed data'!$C$7</f>
        <v>0</v>
      </c>
      <c r="Q36" s="34">
        <f>$K$28/'Fixed data'!$C$7</f>
        <v>0</v>
      </c>
      <c r="R36" s="34">
        <f>$K$28/'Fixed data'!$C$7</f>
        <v>0</v>
      </c>
      <c r="S36" s="34">
        <f>$K$28/'Fixed data'!$C$7</f>
        <v>0</v>
      </c>
      <c r="T36" s="34">
        <f>$K$28/'Fixed data'!$C$7</f>
        <v>0</v>
      </c>
      <c r="U36" s="34">
        <f>$K$28/'Fixed data'!$C$7</f>
        <v>0</v>
      </c>
      <c r="V36" s="34">
        <f>$K$28/'Fixed data'!$C$7</f>
        <v>0</v>
      </c>
      <c r="W36" s="34">
        <f>$K$28/'Fixed data'!$C$7</f>
        <v>0</v>
      </c>
      <c r="X36" s="34">
        <f>$K$28/'Fixed data'!$C$7</f>
        <v>0</v>
      </c>
      <c r="Y36" s="34">
        <f>$K$28/'Fixed data'!$C$7</f>
        <v>0</v>
      </c>
      <c r="Z36" s="34">
        <f>$K$28/'Fixed data'!$C$7</f>
        <v>0</v>
      </c>
      <c r="AA36" s="34">
        <f>$K$28/'Fixed data'!$C$7</f>
        <v>0</v>
      </c>
      <c r="AB36" s="34">
        <f>$K$28/'Fixed data'!$C$7</f>
        <v>0</v>
      </c>
      <c r="AC36" s="34">
        <f>$K$28/'Fixed data'!$C$7</f>
        <v>0</v>
      </c>
      <c r="AD36" s="34">
        <f>$K$28/'Fixed data'!$C$7</f>
        <v>0</v>
      </c>
      <c r="AE36" s="34">
        <f>$K$28/'Fixed data'!$C$7</f>
        <v>0</v>
      </c>
      <c r="AF36" s="34">
        <f>$K$28/'Fixed data'!$C$7</f>
        <v>0</v>
      </c>
      <c r="AG36" s="34">
        <f>$K$28/'Fixed data'!$C$7</f>
        <v>0</v>
      </c>
      <c r="AH36" s="34">
        <f>$K$28/'Fixed data'!$C$7</f>
        <v>0</v>
      </c>
      <c r="AI36" s="34">
        <f>$K$28/'Fixed data'!$C$7</f>
        <v>0</v>
      </c>
      <c r="AJ36" s="34">
        <f>$K$28/'Fixed data'!$C$7</f>
        <v>0</v>
      </c>
      <c r="AK36" s="34">
        <f>$K$28/'Fixed data'!$C$7</f>
        <v>0</v>
      </c>
      <c r="AL36" s="34">
        <f>$K$28/'Fixed data'!$C$7</f>
        <v>0</v>
      </c>
      <c r="AM36" s="34">
        <f>$K$28/'Fixed data'!$C$7</f>
        <v>0</v>
      </c>
      <c r="AN36" s="34">
        <f>$K$28/'Fixed data'!$C$7</f>
        <v>0</v>
      </c>
      <c r="AO36" s="34">
        <f>$K$28/'Fixed data'!$C$7</f>
        <v>0</v>
      </c>
      <c r="AP36" s="34">
        <f>$K$28/'Fixed data'!$C$7</f>
        <v>0</v>
      </c>
      <c r="AQ36" s="34">
        <f>$K$28/'Fixed data'!$C$7</f>
        <v>0</v>
      </c>
      <c r="AR36" s="34">
        <f>$K$28/'Fixed data'!$C$7</f>
        <v>0</v>
      </c>
      <c r="AS36" s="34">
        <f>$K$28/'Fixed data'!$C$7</f>
        <v>0</v>
      </c>
      <c r="AT36" s="34">
        <f>$K$28/'Fixed data'!$C$7</f>
        <v>0</v>
      </c>
      <c r="AU36" s="34">
        <f>$K$28/'Fixed data'!$C$7</f>
        <v>0</v>
      </c>
      <c r="AV36" s="34">
        <f>$K$28/'Fixed data'!$C$7</f>
        <v>0</v>
      </c>
      <c r="AW36" s="34">
        <f>$K$28/'Fixed data'!$C$7</f>
        <v>0</v>
      </c>
      <c r="AX36" s="34">
        <f>$K$28/'Fixed data'!$C$7</f>
        <v>0</v>
      </c>
      <c r="AY36" s="34">
        <f>$K$28/'Fixed data'!$C$7</f>
        <v>0</v>
      </c>
      <c r="AZ36" s="34">
        <f>$K$28/'Fixed data'!$C$7</f>
        <v>0</v>
      </c>
      <c r="BA36" s="34">
        <f>$K$28/'Fixed data'!$C$7</f>
        <v>0</v>
      </c>
      <c r="BB36" s="34">
        <f>$K$28/'Fixed data'!$C$7</f>
        <v>0</v>
      </c>
      <c r="BC36" s="34">
        <f>$K$28/'Fixed data'!$C$7</f>
        <v>0</v>
      </c>
      <c r="BD36" s="34">
        <f>$K$28/'Fixed data'!$C$7</f>
        <v>0</v>
      </c>
    </row>
    <row r="37" spans="1:57" ht="16.5" hidden="1" customHeight="1" outlineLevel="1">
      <c r="A37" s="115"/>
      <c r="B37" s="9" t="s">
        <v>33</v>
      </c>
      <c r="C37" s="11" t="s">
        <v>60</v>
      </c>
      <c r="D37" s="9" t="s">
        <v>40</v>
      </c>
      <c r="F37" s="34"/>
      <c r="G37" s="34"/>
      <c r="H37" s="34"/>
      <c r="I37" s="34"/>
      <c r="J37" s="34"/>
      <c r="K37" s="34"/>
      <c r="L37" s="34"/>
      <c r="M37" s="34">
        <f>$L$28/'Fixed data'!$C$7</f>
        <v>0</v>
      </c>
      <c r="N37" s="34">
        <f>$L$28/'Fixed data'!$C$7</f>
        <v>0</v>
      </c>
      <c r="O37" s="34">
        <f>$L$28/'Fixed data'!$C$7</f>
        <v>0</v>
      </c>
      <c r="P37" s="34">
        <f>$L$28/'Fixed data'!$C$7</f>
        <v>0</v>
      </c>
      <c r="Q37" s="34">
        <f>$L$28/'Fixed data'!$C$7</f>
        <v>0</v>
      </c>
      <c r="R37" s="34">
        <f>$L$28/'Fixed data'!$C$7</f>
        <v>0</v>
      </c>
      <c r="S37" s="34">
        <f>$L$28/'Fixed data'!$C$7</f>
        <v>0</v>
      </c>
      <c r="T37" s="34">
        <f>$L$28/'Fixed data'!$C$7</f>
        <v>0</v>
      </c>
      <c r="U37" s="34">
        <f>$L$28/'Fixed data'!$C$7</f>
        <v>0</v>
      </c>
      <c r="V37" s="34">
        <f>$L$28/'Fixed data'!$C$7</f>
        <v>0</v>
      </c>
      <c r="W37" s="34">
        <f>$L$28/'Fixed data'!$C$7</f>
        <v>0</v>
      </c>
      <c r="X37" s="34">
        <f>$L$28/'Fixed data'!$C$7</f>
        <v>0</v>
      </c>
      <c r="Y37" s="34">
        <f>$L$28/'Fixed data'!$C$7</f>
        <v>0</v>
      </c>
      <c r="Z37" s="34">
        <f>$L$28/'Fixed data'!$C$7</f>
        <v>0</v>
      </c>
      <c r="AA37" s="34">
        <f>$L$28/'Fixed data'!$C$7</f>
        <v>0</v>
      </c>
      <c r="AB37" s="34">
        <f>$L$28/'Fixed data'!$C$7</f>
        <v>0</v>
      </c>
      <c r="AC37" s="34">
        <f>$L$28/'Fixed data'!$C$7</f>
        <v>0</v>
      </c>
      <c r="AD37" s="34">
        <f>$L$28/'Fixed data'!$C$7</f>
        <v>0</v>
      </c>
      <c r="AE37" s="34">
        <f>$L$28/'Fixed data'!$C$7</f>
        <v>0</v>
      </c>
      <c r="AF37" s="34">
        <f>$L$28/'Fixed data'!$C$7</f>
        <v>0</v>
      </c>
      <c r="AG37" s="34">
        <f>$L$28/'Fixed data'!$C$7</f>
        <v>0</v>
      </c>
      <c r="AH37" s="34">
        <f>$L$28/'Fixed data'!$C$7</f>
        <v>0</v>
      </c>
      <c r="AI37" s="34">
        <f>$L$28/'Fixed data'!$C$7</f>
        <v>0</v>
      </c>
      <c r="AJ37" s="34">
        <f>$L$28/'Fixed data'!$C$7</f>
        <v>0</v>
      </c>
      <c r="AK37" s="34">
        <f>$L$28/'Fixed data'!$C$7</f>
        <v>0</v>
      </c>
      <c r="AL37" s="34">
        <f>$L$28/'Fixed data'!$C$7</f>
        <v>0</v>
      </c>
      <c r="AM37" s="34">
        <f>$L$28/'Fixed data'!$C$7</f>
        <v>0</v>
      </c>
      <c r="AN37" s="34">
        <f>$L$28/'Fixed data'!$C$7</f>
        <v>0</v>
      </c>
      <c r="AO37" s="34">
        <f>$L$28/'Fixed data'!$C$7</f>
        <v>0</v>
      </c>
      <c r="AP37" s="34">
        <f>$L$28/'Fixed data'!$C$7</f>
        <v>0</v>
      </c>
      <c r="AQ37" s="34">
        <f>$L$28/'Fixed data'!$C$7</f>
        <v>0</v>
      </c>
      <c r="AR37" s="34">
        <f>$L$28/'Fixed data'!$C$7</f>
        <v>0</v>
      </c>
      <c r="AS37" s="34">
        <f>$L$28/'Fixed data'!$C$7</f>
        <v>0</v>
      </c>
      <c r="AT37" s="34">
        <f>$L$28/'Fixed data'!$C$7</f>
        <v>0</v>
      </c>
      <c r="AU37" s="34">
        <f>$L$28/'Fixed data'!$C$7</f>
        <v>0</v>
      </c>
      <c r="AV37" s="34">
        <f>$L$28/'Fixed data'!$C$7</f>
        <v>0</v>
      </c>
      <c r="AW37" s="34">
        <f>$L$28/'Fixed data'!$C$7</f>
        <v>0</v>
      </c>
      <c r="AX37" s="34">
        <f>$L$28/'Fixed data'!$C$7</f>
        <v>0</v>
      </c>
      <c r="AY37" s="34">
        <f>$L$28/'Fixed data'!$C$7</f>
        <v>0</v>
      </c>
      <c r="AZ37" s="34">
        <f>$L$28/'Fixed data'!$C$7</f>
        <v>0</v>
      </c>
      <c r="BA37" s="34">
        <f>$L$28/'Fixed data'!$C$7</f>
        <v>0</v>
      </c>
      <c r="BB37" s="34">
        <f>$L$28/'Fixed data'!$C$7</f>
        <v>0</v>
      </c>
      <c r="BC37" s="34">
        <f>$L$28/'Fixed data'!$C$7</f>
        <v>0</v>
      </c>
      <c r="BD37" s="34">
        <f>$L$28/'Fixed data'!$C$7</f>
        <v>0</v>
      </c>
    </row>
    <row r="38" spans="1:57" ht="16.5" hidden="1" customHeight="1" outlineLevel="1">
      <c r="A38" s="115"/>
      <c r="B38" s="9" t="s">
        <v>110</v>
      </c>
      <c r="C38" s="11" t="s">
        <v>132</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c r="A39" s="115"/>
      <c r="B39" s="9" t="s">
        <v>111</v>
      </c>
      <c r="C39" s="11" t="s">
        <v>133</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c r="A40" s="115"/>
      <c r="B40" s="9" t="s">
        <v>112</v>
      </c>
      <c r="C40" s="11" t="s">
        <v>134</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c r="A41" s="115"/>
      <c r="B41" s="9" t="s">
        <v>113</v>
      </c>
      <c r="C41" s="11" t="s">
        <v>135</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c r="A42" s="115"/>
      <c r="B42" s="9" t="s">
        <v>114</v>
      </c>
      <c r="C42" s="11" t="s">
        <v>136</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c r="A43" s="115"/>
      <c r="B43" s="9" t="s">
        <v>115</v>
      </c>
      <c r="C43" s="11" t="s">
        <v>137</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c r="A44" s="115"/>
      <c r="B44" s="9" t="s">
        <v>116</v>
      </c>
      <c r="C44" s="11" t="s">
        <v>138</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c r="A45" s="115"/>
      <c r="B45" s="9" t="s">
        <v>117</v>
      </c>
      <c r="C45" s="11" t="s">
        <v>139</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c r="A46" s="115"/>
      <c r="B46" s="9" t="s">
        <v>118</v>
      </c>
      <c r="C46" s="11" t="s">
        <v>140</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c r="A47" s="115"/>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c r="A48" s="115"/>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c r="A49" s="115"/>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c r="A50" s="115"/>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c r="A51" s="115"/>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c r="A52" s="115"/>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c r="A53" s="115"/>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c r="A54" s="115"/>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c r="A55" s="115"/>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c r="A56" s="115"/>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c r="A57" s="115"/>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c r="A58" s="115"/>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c r="A59" s="115"/>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c r="A60" s="115"/>
      <c r="B60" s="9" t="s">
        <v>7</v>
      </c>
      <c r="C60" s="9" t="s">
        <v>61</v>
      </c>
      <c r="D60" s="9" t="s">
        <v>40</v>
      </c>
      <c r="E60" s="34">
        <f>SUM(E30:E59)</f>
        <v>0</v>
      </c>
      <c r="F60" s="34">
        <f t="shared" ref="F60:BD60" si="5">SUM(F30:F59)</f>
        <v>0</v>
      </c>
      <c r="G60" s="34">
        <f t="shared" si="5"/>
        <v>0</v>
      </c>
      <c r="H60" s="34">
        <f t="shared" si="5"/>
        <v>-6.6620300560251422E-2</v>
      </c>
      <c r="I60" s="34">
        <f t="shared" si="5"/>
        <v>-5.7088613439786814E-2</v>
      </c>
      <c r="J60" s="34">
        <f t="shared" si="5"/>
        <v>-4.7882240283864307E-2</v>
      </c>
      <c r="K60" s="34">
        <f t="shared" si="5"/>
        <v>-3.5384981105780283E-2</v>
      </c>
      <c r="L60" s="34">
        <f t="shared" si="5"/>
        <v>-3.5384981105780283E-2</v>
      </c>
      <c r="M60" s="34">
        <f t="shared" si="5"/>
        <v>-3.5384981105780283E-2</v>
      </c>
      <c r="N60" s="34">
        <f t="shared" si="5"/>
        <v>-3.5384981105780283E-2</v>
      </c>
      <c r="O60" s="34">
        <f t="shared" si="5"/>
        <v>-3.5384981105780283E-2</v>
      </c>
      <c r="P60" s="34">
        <f t="shared" si="5"/>
        <v>-3.5384981105780283E-2</v>
      </c>
      <c r="Q60" s="34">
        <f t="shared" si="5"/>
        <v>-3.5384981105780283E-2</v>
      </c>
      <c r="R60" s="34">
        <f t="shared" si="5"/>
        <v>-3.5384981105780283E-2</v>
      </c>
      <c r="S60" s="34">
        <f t="shared" si="5"/>
        <v>-3.5384981105780283E-2</v>
      </c>
      <c r="T60" s="34">
        <f t="shared" si="5"/>
        <v>-3.5384981105780283E-2</v>
      </c>
      <c r="U60" s="34">
        <f t="shared" si="5"/>
        <v>-3.5384981105780283E-2</v>
      </c>
      <c r="V60" s="34">
        <f t="shared" si="5"/>
        <v>-3.5384981105780283E-2</v>
      </c>
      <c r="W60" s="34">
        <f t="shared" si="5"/>
        <v>-3.5384981105780283E-2</v>
      </c>
      <c r="X60" s="34">
        <f t="shared" si="5"/>
        <v>-3.5384981105780283E-2</v>
      </c>
      <c r="Y60" s="34">
        <f t="shared" si="5"/>
        <v>-3.5384981105780283E-2</v>
      </c>
      <c r="Z60" s="34">
        <f t="shared" si="5"/>
        <v>-3.5384981105780283E-2</v>
      </c>
      <c r="AA60" s="34">
        <f t="shared" si="5"/>
        <v>-3.5384981105780283E-2</v>
      </c>
      <c r="AB60" s="34">
        <f t="shared" si="5"/>
        <v>-3.5384981105780283E-2</v>
      </c>
      <c r="AC60" s="34">
        <f t="shared" si="5"/>
        <v>-3.5384981105780283E-2</v>
      </c>
      <c r="AD60" s="34">
        <f t="shared" si="5"/>
        <v>-3.5384981105780283E-2</v>
      </c>
      <c r="AE60" s="34">
        <f t="shared" si="5"/>
        <v>-3.5384981105780283E-2</v>
      </c>
      <c r="AF60" s="34">
        <f t="shared" si="5"/>
        <v>-3.5384981105780283E-2</v>
      </c>
      <c r="AG60" s="34">
        <f t="shared" si="5"/>
        <v>-3.5384981105780283E-2</v>
      </c>
      <c r="AH60" s="34">
        <f t="shared" si="5"/>
        <v>-3.5384981105780283E-2</v>
      </c>
      <c r="AI60" s="34">
        <f t="shared" si="5"/>
        <v>-3.5384981105780283E-2</v>
      </c>
      <c r="AJ60" s="34">
        <f t="shared" si="5"/>
        <v>-3.5384981105780283E-2</v>
      </c>
      <c r="AK60" s="34">
        <f t="shared" si="5"/>
        <v>-3.5384981105780283E-2</v>
      </c>
      <c r="AL60" s="34">
        <f t="shared" si="5"/>
        <v>-3.5384981105780283E-2</v>
      </c>
      <c r="AM60" s="34">
        <f t="shared" si="5"/>
        <v>-3.5384981105780283E-2</v>
      </c>
      <c r="AN60" s="34">
        <f t="shared" si="5"/>
        <v>-3.5384981105780283E-2</v>
      </c>
      <c r="AO60" s="34">
        <f t="shared" si="5"/>
        <v>-3.5384981105780283E-2</v>
      </c>
      <c r="AP60" s="34">
        <f t="shared" si="5"/>
        <v>-3.5384981105780283E-2</v>
      </c>
      <c r="AQ60" s="34">
        <f t="shared" si="5"/>
        <v>-3.5384981105780283E-2</v>
      </c>
      <c r="AR60" s="34">
        <f t="shared" si="5"/>
        <v>-3.5384981105780283E-2</v>
      </c>
      <c r="AS60" s="34">
        <f t="shared" si="5"/>
        <v>-3.5384981105780283E-2</v>
      </c>
      <c r="AT60" s="34">
        <f t="shared" si="5"/>
        <v>-3.5384981105780283E-2</v>
      </c>
      <c r="AU60" s="34">
        <f t="shared" si="5"/>
        <v>-3.5384981105780283E-2</v>
      </c>
      <c r="AV60" s="34">
        <f t="shared" si="5"/>
        <v>-3.5384981105780283E-2</v>
      </c>
      <c r="AW60" s="34">
        <f t="shared" si="5"/>
        <v>-3.5384981105780283E-2</v>
      </c>
      <c r="AX60" s="34">
        <f t="shared" si="5"/>
        <v>-3.5384981105780283E-2</v>
      </c>
      <c r="AY60" s="34">
        <f t="shared" si="5"/>
        <v>-3.5384981105780283E-2</v>
      </c>
      <c r="AZ60" s="34">
        <f t="shared" si="5"/>
        <v>-3.5384981105780283E-2</v>
      </c>
      <c r="BA60" s="34">
        <f t="shared" si="5"/>
        <v>3.1235319454471135E-2</v>
      </c>
      <c r="BB60" s="34">
        <f t="shared" si="5"/>
        <v>2.1703632334006524E-2</v>
      </c>
      <c r="BC60" s="34">
        <f t="shared" si="5"/>
        <v>1.249725917808402E-2</v>
      </c>
      <c r="BD60" s="34">
        <f t="shared" si="5"/>
        <v>0</v>
      </c>
    </row>
    <row r="61" spans="1:56" ht="17.25" hidden="1" customHeight="1" outlineLevel="1">
      <c r="A61" s="115"/>
      <c r="B61" s="9" t="s">
        <v>35</v>
      </c>
      <c r="C61" s="9" t="s">
        <v>62</v>
      </c>
      <c r="D61" s="9" t="s">
        <v>40</v>
      </c>
      <c r="E61" s="34">
        <v>0</v>
      </c>
      <c r="F61" s="34">
        <f>E62</f>
        <v>0</v>
      </c>
      <c r="G61" s="34">
        <f t="shared" ref="G61:BD61" si="6">F62</f>
        <v>0</v>
      </c>
      <c r="H61" s="34">
        <f t="shared" si="6"/>
        <v>-2.997913525211314</v>
      </c>
      <c r="I61" s="34">
        <f t="shared" si="6"/>
        <v>-2.5023673042301553</v>
      </c>
      <c r="J61" s="34">
        <f t="shared" si="6"/>
        <v>-2.0309918987738556</v>
      </c>
      <c r="K61" s="34">
        <f t="shared" si="6"/>
        <v>-1.4207329954762105</v>
      </c>
      <c r="L61" s="34">
        <f t="shared" si="6"/>
        <v>-1.3853480143704302</v>
      </c>
      <c r="M61" s="34">
        <f t="shared" si="6"/>
        <v>-1.3499630332646499</v>
      </c>
      <c r="N61" s="34">
        <f t="shared" si="6"/>
        <v>-1.3145780521588697</v>
      </c>
      <c r="O61" s="34">
        <f t="shared" si="6"/>
        <v>-1.2791930710530894</v>
      </c>
      <c r="P61" s="34">
        <f t="shared" si="6"/>
        <v>-1.2438080899473092</v>
      </c>
      <c r="Q61" s="34">
        <f t="shared" si="6"/>
        <v>-1.2084231088415289</v>
      </c>
      <c r="R61" s="34">
        <f t="shared" si="6"/>
        <v>-1.1730381277357487</v>
      </c>
      <c r="S61" s="34">
        <f t="shared" si="6"/>
        <v>-1.1376531466299684</v>
      </c>
      <c r="T61" s="34">
        <f t="shared" si="6"/>
        <v>-1.1022681655241882</v>
      </c>
      <c r="U61" s="34">
        <f t="shared" si="6"/>
        <v>-1.0668831844184079</v>
      </c>
      <c r="V61" s="34">
        <f t="shared" si="6"/>
        <v>-1.0314982033126276</v>
      </c>
      <c r="W61" s="34">
        <f t="shared" si="6"/>
        <v>-0.99611322220684739</v>
      </c>
      <c r="X61" s="34">
        <f t="shared" si="6"/>
        <v>-0.96072824110106714</v>
      </c>
      <c r="Y61" s="34">
        <f t="shared" si="6"/>
        <v>-0.92534325999528688</v>
      </c>
      <c r="Z61" s="34">
        <f t="shared" si="6"/>
        <v>-0.88995827888950663</v>
      </c>
      <c r="AA61" s="34">
        <f t="shared" si="6"/>
        <v>-0.85457329778372637</v>
      </c>
      <c r="AB61" s="34">
        <f t="shared" si="6"/>
        <v>-0.81918831667794612</v>
      </c>
      <c r="AC61" s="34">
        <f t="shared" si="6"/>
        <v>-0.78380333557216586</v>
      </c>
      <c r="AD61" s="34">
        <f t="shared" si="6"/>
        <v>-0.7484183544663856</v>
      </c>
      <c r="AE61" s="34">
        <f t="shared" si="6"/>
        <v>-0.71303337336060535</v>
      </c>
      <c r="AF61" s="34">
        <f t="shared" si="6"/>
        <v>-0.67764839225482509</v>
      </c>
      <c r="AG61" s="34">
        <f t="shared" si="6"/>
        <v>-0.64226341114904484</v>
      </c>
      <c r="AH61" s="34">
        <f t="shared" si="6"/>
        <v>-0.60687843004326458</v>
      </c>
      <c r="AI61" s="34">
        <f t="shared" si="6"/>
        <v>-0.57149344893748433</v>
      </c>
      <c r="AJ61" s="34">
        <f t="shared" si="6"/>
        <v>-0.53610846783170407</v>
      </c>
      <c r="AK61" s="34">
        <f t="shared" si="6"/>
        <v>-0.50072348672592382</v>
      </c>
      <c r="AL61" s="34">
        <f t="shared" si="6"/>
        <v>-0.46533850562014356</v>
      </c>
      <c r="AM61" s="34">
        <f t="shared" si="6"/>
        <v>-0.42995352451436331</v>
      </c>
      <c r="AN61" s="34">
        <f t="shared" si="6"/>
        <v>-0.39456854340858305</v>
      </c>
      <c r="AO61" s="34">
        <f t="shared" si="6"/>
        <v>-0.35918356230280279</v>
      </c>
      <c r="AP61" s="34">
        <f t="shared" si="6"/>
        <v>-0.32379858119702254</v>
      </c>
      <c r="AQ61" s="34">
        <f t="shared" si="6"/>
        <v>-0.28841360009124228</v>
      </c>
      <c r="AR61" s="34">
        <f t="shared" si="6"/>
        <v>-0.25302861898546203</v>
      </c>
      <c r="AS61" s="34">
        <f t="shared" si="6"/>
        <v>-0.21764363787968175</v>
      </c>
      <c r="AT61" s="34">
        <f t="shared" si="6"/>
        <v>-0.18225865677390146</v>
      </c>
      <c r="AU61" s="34">
        <f t="shared" si="6"/>
        <v>-0.14687367566812118</v>
      </c>
      <c r="AV61" s="34">
        <f t="shared" si="6"/>
        <v>-0.1114886945623409</v>
      </c>
      <c r="AW61" s="34">
        <f t="shared" si="6"/>
        <v>-7.6103713456560612E-2</v>
      </c>
      <c r="AX61" s="34">
        <f t="shared" si="6"/>
        <v>-4.0718732350780329E-2</v>
      </c>
      <c r="AY61" s="34">
        <f t="shared" si="6"/>
        <v>-5.3337512450000457E-3</v>
      </c>
      <c r="AZ61" s="34">
        <f t="shared" si="6"/>
        <v>3.0051229860780238E-2</v>
      </c>
      <c r="BA61" s="34">
        <f t="shared" si="6"/>
        <v>6.5436210966560521E-2</v>
      </c>
      <c r="BB61" s="34">
        <f t="shared" si="6"/>
        <v>3.4200891512089382E-2</v>
      </c>
      <c r="BC61" s="34">
        <f t="shared" si="6"/>
        <v>1.2497259178082858E-2</v>
      </c>
      <c r="BD61" s="34">
        <f t="shared" si="6"/>
        <v>-1.1622647289044608E-15</v>
      </c>
    </row>
    <row r="62" spans="1:56" ht="16.5" hidden="1" customHeight="1" outlineLevel="1">
      <c r="A62" s="115"/>
      <c r="B62" s="9" t="s">
        <v>34</v>
      </c>
      <c r="C62" s="9" t="s">
        <v>69</v>
      </c>
      <c r="D62" s="9" t="s">
        <v>40</v>
      </c>
      <c r="E62" s="34">
        <f t="shared" ref="E62:BD62" si="7">E28-E60+E61</f>
        <v>0</v>
      </c>
      <c r="F62" s="34">
        <f t="shared" si="7"/>
        <v>0</v>
      </c>
      <c r="G62" s="34">
        <f t="shared" si="7"/>
        <v>-2.997913525211314</v>
      </c>
      <c r="H62" s="34">
        <f t="shared" si="7"/>
        <v>-2.5023673042301553</v>
      </c>
      <c r="I62" s="34">
        <f t="shared" si="7"/>
        <v>-2.0309918987738556</v>
      </c>
      <c r="J62" s="34">
        <f t="shared" si="7"/>
        <v>-1.4207329954762105</v>
      </c>
      <c r="K62" s="34">
        <f t="shared" si="7"/>
        <v>-1.3853480143704302</v>
      </c>
      <c r="L62" s="34">
        <f t="shared" si="7"/>
        <v>-1.3499630332646499</v>
      </c>
      <c r="M62" s="34">
        <f t="shared" si="7"/>
        <v>-1.3145780521588697</v>
      </c>
      <c r="N62" s="34">
        <f t="shared" si="7"/>
        <v>-1.2791930710530894</v>
      </c>
      <c r="O62" s="34">
        <f t="shared" si="7"/>
        <v>-1.2438080899473092</v>
      </c>
      <c r="P62" s="34">
        <f t="shared" si="7"/>
        <v>-1.2084231088415289</v>
      </c>
      <c r="Q62" s="34">
        <f t="shared" si="7"/>
        <v>-1.1730381277357487</v>
      </c>
      <c r="R62" s="34">
        <f t="shared" si="7"/>
        <v>-1.1376531466299684</v>
      </c>
      <c r="S62" s="34">
        <f t="shared" si="7"/>
        <v>-1.1022681655241882</v>
      </c>
      <c r="T62" s="34">
        <f t="shared" si="7"/>
        <v>-1.0668831844184079</v>
      </c>
      <c r="U62" s="34">
        <f t="shared" si="7"/>
        <v>-1.0314982033126276</v>
      </c>
      <c r="V62" s="34">
        <f t="shared" si="7"/>
        <v>-0.99611322220684739</v>
      </c>
      <c r="W62" s="34">
        <f t="shared" si="7"/>
        <v>-0.96072824110106714</v>
      </c>
      <c r="X62" s="34">
        <f t="shared" si="7"/>
        <v>-0.92534325999528688</v>
      </c>
      <c r="Y62" s="34">
        <f t="shared" si="7"/>
        <v>-0.88995827888950663</v>
      </c>
      <c r="Z62" s="34">
        <f t="shared" si="7"/>
        <v>-0.85457329778372637</v>
      </c>
      <c r="AA62" s="34">
        <f t="shared" si="7"/>
        <v>-0.81918831667794612</v>
      </c>
      <c r="AB62" s="34">
        <f t="shared" si="7"/>
        <v>-0.78380333557216586</v>
      </c>
      <c r="AC62" s="34">
        <f t="shared" si="7"/>
        <v>-0.7484183544663856</v>
      </c>
      <c r="AD62" s="34">
        <f t="shared" si="7"/>
        <v>-0.71303337336060535</v>
      </c>
      <c r="AE62" s="34">
        <f t="shared" si="7"/>
        <v>-0.67764839225482509</v>
      </c>
      <c r="AF62" s="34">
        <f t="shared" si="7"/>
        <v>-0.64226341114904484</v>
      </c>
      <c r="AG62" s="34">
        <f t="shared" si="7"/>
        <v>-0.60687843004326458</v>
      </c>
      <c r="AH62" s="34">
        <f t="shared" si="7"/>
        <v>-0.57149344893748433</v>
      </c>
      <c r="AI62" s="34">
        <f t="shared" si="7"/>
        <v>-0.53610846783170407</v>
      </c>
      <c r="AJ62" s="34">
        <f t="shared" si="7"/>
        <v>-0.50072348672592382</v>
      </c>
      <c r="AK62" s="34">
        <f t="shared" si="7"/>
        <v>-0.46533850562014356</v>
      </c>
      <c r="AL62" s="34">
        <f t="shared" si="7"/>
        <v>-0.42995352451436331</v>
      </c>
      <c r="AM62" s="34">
        <f t="shared" si="7"/>
        <v>-0.39456854340858305</v>
      </c>
      <c r="AN62" s="34">
        <f t="shared" si="7"/>
        <v>-0.35918356230280279</v>
      </c>
      <c r="AO62" s="34">
        <f t="shared" si="7"/>
        <v>-0.32379858119702254</v>
      </c>
      <c r="AP62" s="34">
        <f t="shared" si="7"/>
        <v>-0.28841360009124228</v>
      </c>
      <c r="AQ62" s="34">
        <f t="shared" si="7"/>
        <v>-0.25302861898546203</v>
      </c>
      <c r="AR62" s="34">
        <f t="shared" si="7"/>
        <v>-0.21764363787968175</v>
      </c>
      <c r="AS62" s="34">
        <f t="shared" si="7"/>
        <v>-0.18225865677390146</v>
      </c>
      <c r="AT62" s="34">
        <f t="shared" si="7"/>
        <v>-0.14687367566812118</v>
      </c>
      <c r="AU62" s="34">
        <f t="shared" si="7"/>
        <v>-0.1114886945623409</v>
      </c>
      <c r="AV62" s="34">
        <f t="shared" si="7"/>
        <v>-7.6103713456560612E-2</v>
      </c>
      <c r="AW62" s="34">
        <f t="shared" si="7"/>
        <v>-4.0718732350780329E-2</v>
      </c>
      <c r="AX62" s="34">
        <f t="shared" si="7"/>
        <v>-5.3337512450000457E-3</v>
      </c>
      <c r="AY62" s="34">
        <f t="shared" si="7"/>
        <v>3.0051229860780238E-2</v>
      </c>
      <c r="AZ62" s="34">
        <f t="shared" si="7"/>
        <v>6.5436210966560521E-2</v>
      </c>
      <c r="BA62" s="34">
        <f t="shared" si="7"/>
        <v>3.4200891512089382E-2</v>
      </c>
      <c r="BB62" s="34">
        <f t="shared" si="7"/>
        <v>1.2497259178082858E-2</v>
      </c>
      <c r="BC62" s="34">
        <f t="shared" si="7"/>
        <v>-1.1622647289044608E-15</v>
      </c>
      <c r="BD62" s="34">
        <f t="shared" si="7"/>
        <v>-1.1622647289044608E-15</v>
      </c>
    </row>
    <row r="63" spans="1:56" ht="16.5" collapsed="1">
      <c r="A63" s="115"/>
      <c r="B63" s="9" t="s">
        <v>8</v>
      </c>
      <c r="C63" s="11" t="s">
        <v>68</v>
      </c>
      <c r="D63" s="9" t="s">
        <v>40</v>
      </c>
      <c r="E63" s="34">
        <f>AVERAGE(E61:E62)*'Fixed data'!$C$3</f>
        <v>0</v>
      </c>
      <c r="F63" s="34">
        <f>AVERAGE(F61:F62)*'Fixed data'!$C$3</f>
        <v>0</v>
      </c>
      <c r="G63" s="34">
        <f>AVERAGE(G61:G62)*'Fixed data'!$C$3</f>
        <v>-7.2399611633853236E-2</v>
      </c>
      <c r="H63" s="34">
        <f>AVERAGE(H61:H62)*'Fixed data'!$C$3</f>
        <v>-0.13283178203101148</v>
      </c>
      <c r="I63" s="34">
        <f>AVERAGE(I61:I62)*'Fixed data'!$C$3</f>
        <v>-0.10948062475254687</v>
      </c>
      <c r="J63" s="34">
        <f>AVERAGE(J61:J62)*'Fixed data'!$C$3</f>
        <v>-8.3359156196139095E-2</v>
      </c>
      <c r="K63" s="34">
        <f>AVERAGE(K61:K62)*'Fixed data'!$C$3</f>
        <v>-6.7766856387796379E-2</v>
      </c>
      <c r="L63" s="34">
        <f>AVERAGE(L61:L62)*'Fixed data'!$C$3</f>
        <v>-6.6057761800387194E-2</v>
      </c>
      <c r="M63" s="34">
        <f>AVERAGE(M61:M62)*'Fixed data'!$C$3</f>
        <v>-6.4348667212978009E-2</v>
      </c>
      <c r="N63" s="34">
        <f>AVERAGE(N61:N62)*'Fixed data'!$C$3</f>
        <v>-6.263957262556881E-2</v>
      </c>
      <c r="O63" s="34">
        <f>AVERAGE(O61:O62)*'Fixed data'!$C$3</f>
        <v>-6.0930478038159631E-2</v>
      </c>
      <c r="P63" s="34">
        <f>AVERAGE(P61:P62)*'Fixed data'!$C$3</f>
        <v>-5.9221383450750446E-2</v>
      </c>
      <c r="Q63" s="34">
        <f>AVERAGE(Q61:Q62)*'Fixed data'!$C$3</f>
        <v>-5.7512288863341254E-2</v>
      </c>
      <c r="R63" s="34">
        <f>AVERAGE(R61:R62)*'Fixed data'!$C$3</f>
        <v>-5.5803194275932069E-2</v>
      </c>
      <c r="S63" s="34">
        <f>AVERAGE(S61:S62)*'Fixed data'!$C$3</f>
        <v>-5.4094099688522884E-2</v>
      </c>
      <c r="T63" s="34">
        <f>AVERAGE(T61:T62)*'Fixed data'!$C$3</f>
        <v>-5.2385005101113699E-2</v>
      </c>
      <c r="U63" s="34">
        <f>AVERAGE(U61:U62)*'Fixed data'!$C$3</f>
        <v>-5.0675910513704514E-2</v>
      </c>
      <c r="V63" s="34">
        <f>AVERAGE(V61:V62)*'Fixed data'!$C$3</f>
        <v>-4.8966815926295322E-2</v>
      </c>
      <c r="W63" s="34">
        <f>AVERAGE(W61:W62)*'Fixed data'!$C$3</f>
        <v>-4.7257721338886137E-2</v>
      </c>
      <c r="X63" s="34">
        <f>AVERAGE(X61:X62)*'Fixed data'!$C$3</f>
        <v>-4.5548626751476952E-2</v>
      </c>
      <c r="Y63" s="34">
        <f>AVERAGE(Y61:Y62)*'Fixed data'!$C$3</f>
        <v>-4.3839532164067767E-2</v>
      </c>
      <c r="Z63" s="34">
        <f>AVERAGE(Z61:Z62)*'Fixed data'!$C$3</f>
        <v>-4.2130437576658582E-2</v>
      </c>
      <c r="AA63" s="34">
        <f>AVERAGE(AA61:AA62)*'Fixed data'!$C$3</f>
        <v>-4.042134298924939E-2</v>
      </c>
      <c r="AB63" s="34">
        <f>AVERAGE(AB61:AB62)*'Fixed data'!$C$3</f>
        <v>-3.8712248401840205E-2</v>
      </c>
      <c r="AC63" s="34">
        <f>AVERAGE(AC61:AC62)*'Fixed data'!$C$3</f>
        <v>-3.700315381443102E-2</v>
      </c>
      <c r="AD63" s="34">
        <f>AVERAGE(AD61:AD62)*'Fixed data'!$C$3</f>
        <v>-3.5294059227021835E-2</v>
      </c>
      <c r="AE63" s="34">
        <f>AVERAGE(AE61:AE62)*'Fixed data'!$C$3</f>
        <v>-3.3584964639612649E-2</v>
      </c>
      <c r="AF63" s="34">
        <f>AVERAGE(AF61:AF62)*'Fixed data'!$C$3</f>
        <v>-3.1875870052203457E-2</v>
      </c>
      <c r="AG63" s="34">
        <f>AVERAGE(AG61:AG62)*'Fixed data'!$C$3</f>
        <v>-3.0166775464794276E-2</v>
      </c>
      <c r="AH63" s="34">
        <f>AVERAGE(AH61:AH62)*'Fixed data'!$C$3</f>
        <v>-2.8457680877385087E-2</v>
      </c>
      <c r="AI63" s="34">
        <f>AVERAGE(AI61:AI62)*'Fixed data'!$C$3</f>
        <v>-2.6748586289975902E-2</v>
      </c>
      <c r="AJ63" s="34">
        <f>AVERAGE(AJ61:AJ62)*'Fixed data'!$C$3</f>
        <v>-2.5039491702566714E-2</v>
      </c>
      <c r="AK63" s="34">
        <f>AVERAGE(AK61:AK62)*'Fixed data'!$C$3</f>
        <v>-2.3330397115157529E-2</v>
      </c>
      <c r="AL63" s="34">
        <f>AVERAGE(AL61:AL62)*'Fixed data'!$C$3</f>
        <v>-2.1621302527748344E-2</v>
      </c>
      <c r="AM63" s="34">
        <f>AVERAGE(AM61:AM62)*'Fixed data'!$C$3</f>
        <v>-1.9912207940339155E-2</v>
      </c>
      <c r="AN63" s="34">
        <f>AVERAGE(AN61:AN62)*'Fixed data'!$C$3</f>
        <v>-1.820311335292997E-2</v>
      </c>
      <c r="AO63" s="34">
        <f>AVERAGE(AO61:AO62)*'Fixed data'!$C$3</f>
        <v>-1.6494018765520781E-2</v>
      </c>
      <c r="AP63" s="34">
        <f>AVERAGE(AP61:AP62)*'Fixed data'!$C$3</f>
        <v>-1.4784924178111596E-2</v>
      </c>
      <c r="AQ63" s="34">
        <f>AVERAGE(AQ61:AQ62)*'Fixed data'!$C$3</f>
        <v>-1.3075829590702409E-2</v>
      </c>
      <c r="AR63" s="34">
        <f>AVERAGE(AR61:AR62)*'Fixed data'!$C$3</f>
        <v>-1.1366735003293223E-2</v>
      </c>
      <c r="AS63" s="34">
        <f>AVERAGE(AS61:AS62)*'Fixed data'!$C$3</f>
        <v>-9.6576404158840341E-3</v>
      </c>
      <c r="AT63" s="34">
        <f>AVERAGE(AT61:AT62)*'Fixed data'!$C$3</f>
        <v>-7.9485458284748473E-3</v>
      </c>
      <c r="AU63" s="34">
        <f>AVERAGE(AU61:AU62)*'Fixed data'!$C$3</f>
        <v>-6.2394512410656588E-3</v>
      </c>
      <c r="AV63" s="34">
        <f>AVERAGE(AV61:AV62)*'Fixed data'!$C$3</f>
        <v>-4.530356653656472E-3</v>
      </c>
      <c r="AW63" s="34">
        <f>AVERAGE(AW61:AW62)*'Fixed data'!$C$3</f>
        <v>-2.8212620662472839E-3</v>
      </c>
      <c r="AX63" s="34">
        <f>AVERAGE(AX61:AX62)*'Fixed data'!$C$3</f>
        <v>-1.1121674788380962E-3</v>
      </c>
      <c r="AY63" s="34">
        <f>AVERAGE(AY61:AY62)*'Fixed data'!$C$3</f>
        <v>5.969271085710917E-4</v>
      </c>
      <c r="AZ63" s="34">
        <f>AVERAGE(AZ61:AZ62)*'Fixed data'!$C$3</f>
        <v>2.3060216959802796E-3</v>
      </c>
      <c r="BA63" s="34">
        <f>AVERAGE(BA61:BA62)*'Fixed data'!$C$3</f>
        <v>2.4062360248593953E-3</v>
      </c>
      <c r="BB63" s="34">
        <f>AVERAGE(BB61:BB62)*'Fixed data'!$C$3</f>
        <v>1.1277603391676597E-3</v>
      </c>
      <c r="BC63" s="34">
        <f>AVERAGE(BC61:BC62)*'Fixed data'!$C$3</f>
        <v>3.0180880915067299E-4</v>
      </c>
      <c r="BD63" s="34">
        <f>AVERAGE(BD61:BD62)*'Fixed data'!$C$3</f>
        <v>-5.6137386406085462E-17</v>
      </c>
    </row>
    <row r="64" spans="1:56" ht="15.75" thickBot="1">
      <c r="A64" s="114"/>
      <c r="B64" s="12" t="s">
        <v>95</v>
      </c>
      <c r="C64" s="12" t="s">
        <v>45</v>
      </c>
      <c r="D64" s="12" t="s">
        <v>40</v>
      </c>
      <c r="E64" s="53">
        <f t="shared" ref="E64:BD64" si="8">E29+E60+E63</f>
        <v>0</v>
      </c>
      <c r="F64" s="53">
        <f t="shared" si="8"/>
        <v>0</v>
      </c>
      <c r="G64" s="53">
        <f t="shared" si="8"/>
        <v>-0.82187799293668151</v>
      </c>
      <c r="H64" s="53">
        <f t="shared" si="8"/>
        <v>-9.2220602486036085E-2</v>
      </c>
      <c r="I64" s="53">
        <f t="shared" si="8"/>
        <v>-6.2997540188205553E-2</v>
      </c>
      <c r="J64" s="53">
        <f t="shared" si="8"/>
        <v>9.35276927344178E-3</v>
      </c>
      <c r="K64" s="53">
        <f t="shared" si="8"/>
        <v>-0.10315183749357666</v>
      </c>
      <c r="L64" s="53">
        <f t="shared" si="8"/>
        <v>-0.10144274290616748</v>
      </c>
      <c r="M64" s="53">
        <f t="shared" si="8"/>
        <v>-9.9733648318758292E-2</v>
      </c>
      <c r="N64" s="53">
        <f t="shared" si="8"/>
        <v>-9.8024553731349093E-2</v>
      </c>
      <c r="O64" s="53">
        <f t="shared" si="8"/>
        <v>-9.6315459143939908E-2</v>
      </c>
      <c r="P64" s="53">
        <f t="shared" si="8"/>
        <v>-9.4606364556530737E-2</v>
      </c>
      <c r="Q64" s="53">
        <f t="shared" si="8"/>
        <v>-9.2897269969121538E-2</v>
      </c>
      <c r="R64" s="53">
        <f t="shared" si="8"/>
        <v>-9.1188175381712352E-2</v>
      </c>
      <c r="S64" s="53">
        <f t="shared" si="8"/>
        <v>-8.9479080794303167E-2</v>
      </c>
      <c r="T64" s="53">
        <f t="shared" si="8"/>
        <v>-8.7769986206893982E-2</v>
      </c>
      <c r="U64" s="53">
        <f t="shared" si="8"/>
        <v>-8.6060891619484797E-2</v>
      </c>
      <c r="V64" s="53">
        <f t="shared" si="8"/>
        <v>-8.4351797032075598E-2</v>
      </c>
      <c r="W64" s="53">
        <f t="shared" si="8"/>
        <v>-8.2642702444666427E-2</v>
      </c>
      <c r="X64" s="53">
        <f t="shared" si="8"/>
        <v>-8.0933607857257228E-2</v>
      </c>
      <c r="Y64" s="53">
        <f t="shared" si="8"/>
        <v>-7.9224513269848057E-2</v>
      </c>
      <c r="Z64" s="53">
        <f t="shared" si="8"/>
        <v>-7.7515418682438858E-2</v>
      </c>
      <c r="AA64" s="53">
        <f t="shared" si="8"/>
        <v>-7.5806324095029673E-2</v>
      </c>
      <c r="AB64" s="53">
        <f t="shared" si="8"/>
        <v>-7.4097229507620488E-2</v>
      </c>
      <c r="AC64" s="53">
        <f t="shared" si="8"/>
        <v>-7.2388134920211303E-2</v>
      </c>
      <c r="AD64" s="53">
        <f t="shared" si="8"/>
        <v>-7.0679040332802118E-2</v>
      </c>
      <c r="AE64" s="53">
        <f t="shared" si="8"/>
        <v>-6.8969945745392933E-2</v>
      </c>
      <c r="AF64" s="53">
        <f t="shared" si="8"/>
        <v>-6.7260851157983748E-2</v>
      </c>
      <c r="AG64" s="53">
        <f t="shared" si="8"/>
        <v>-6.5551756570574563E-2</v>
      </c>
      <c r="AH64" s="53">
        <f t="shared" si="8"/>
        <v>-6.3842661983165377E-2</v>
      </c>
      <c r="AI64" s="53">
        <f t="shared" si="8"/>
        <v>-6.2133567395756185E-2</v>
      </c>
      <c r="AJ64" s="53">
        <f t="shared" si="8"/>
        <v>-6.0424472808346993E-2</v>
      </c>
      <c r="AK64" s="53">
        <f t="shared" si="8"/>
        <v>-5.8715378220937808E-2</v>
      </c>
      <c r="AL64" s="53">
        <f t="shared" si="8"/>
        <v>-5.7006283633528623E-2</v>
      </c>
      <c r="AM64" s="53">
        <f t="shared" si="8"/>
        <v>-5.5297189046119438E-2</v>
      </c>
      <c r="AN64" s="53">
        <f t="shared" si="8"/>
        <v>-5.3588094458710253E-2</v>
      </c>
      <c r="AO64" s="53">
        <f t="shared" si="8"/>
        <v>-5.1878999871301068E-2</v>
      </c>
      <c r="AP64" s="53">
        <f t="shared" si="8"/>
        <v>-5.0169905283891883E-2</v>
      </c>
      <c r="AQ64" s="53">
        <f t="shared" si="8"/>
        <v>-4.8460810696482691E-2</v>
      </c>
      <c r="AR64" s="53">
        <f t="shared" si="8"/>
        <v>-4.6751716109073506E-2</v>
      </c>
      <c r="AS64" s="53">
        <f t="shared" si="8"/>
        <v>-4.5042621521664314E-2</v>
      </c>
      <c r="AT64" s="53">
        <f t="shared" si="8"/>
        <v>-4.3333526934255129E-2</v>
      </c>
      <c r="AU64" s="53">
        <f t="shared" si="8"/>
        <v>-4.1624432346845944E-2</v>
      </c>
      <c r="AV64" s="53">
        <f t="shared" si="8"/>
        <v>-3.9915337759436759E-2</v>
      </c>
      <c r="AW64" s="53">
        <f t="shared" si="8"/>
        <v>-3.8206243172027567E-2</v>
      </c>
      <c r="AX64" s="53">
        <f t="shared" si="8"/>
        <v>-3.6497148584618382E-2</v>
      </c>
      <c r="AY64" s="53">
        <f t="shared" si="8"/>
        <v>-3.478805399720919E-2</v>
      </c>
      <c r="AZ64" s="53">
        <f t="shared" si="8"/>
        <v>-3.3078959409800004E-2</v>
      </c>
      <c r="BA64" s="53">
        <f t="shared" si="8"/>
        <v>3.364155547933053E-2</v>
      </c>
      <c r="BB64" s="53">
        <f t="shared" si="8"/>
        <v>2.2831392673174185E-2</v>
      </c>
      <c r="BC64" s="53">
        <f t="shared" si="8"/>
        <v>1.2799067987234692E-2</v>
      </c>
      <c r="BD64" s="53">
        <f t="shared" si="8"/>
        <v>-5.6137386406085462E-17</v>
      </c>
    </row>
    <row r="65" spans="1:56" ht="12.75" customHeight="1">
      <c r="A65" s="181"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c r="A66" s="182"/>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c r="A67" s="182"/>
      <c r="B67" s="9" t="s">
        <v>298</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c r="A68" s="182"/>
      <c r="B68" s="9" t="s">
        <v>299</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c r="A69" s="182"/>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c r="A70" s="182"/>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c r="A71" s="182"/>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c r="A72" s="182"/>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c r="A73" s="182"/>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c r="A74" s="182"/>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c r="A75" s="182"/>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c r="A76" s="183"/>
      <c r="B76" s="13" t="s">
        <v>101</v>
      </c>
      <c r="C76" s="13"/>
      <c r="D76" s="13" t="s">
        <v>40</v>
      </c>
      <c r="E76" s="53">
        <f>SUM(E65:E75)</f>
        <v>0</v>
      </c>
      <c r="F76" s="53">
        <f t="shared" ref="F76:BD76" si="9">SUM(F65:F75)</f>
        <v>0</v>
      </c>
      <c r="G76" s="53">
        <f t="shared" si="9"/>
        <v>0</v>
      </c>
      <c r="H76" s="53">
        <f t="shared" si="9"/>
        <v>0</v>
      </c>
      <c r="I76" s="53">
        <f t="shared" si="9"/>
        <v>0</v>
      </c>
      <c r="J76" s="53">
        <f t="shared" si="9"/>
        <v>0</v>
      </c>
      <c r="K76" s="53">
        <f t="shared" si="9"/>
        <v>0</v>
      </c>
      <c r="L76" s="53">
        <f t="shared" si="9"/>
        <v>0</v>
      </c>
      <c r="M76" s="53">
        <f t="shared" si="9"/>
        <v>0</v>
      </c>
      <c r="N76" s="53">
        <f t="shared" si="9"/>
        <v>0</v>
      </c>
      <c r="O76" s="53">
        <f t="shared" si="9"/>
        <v>0</v>
      </c>
      <c r="P76" s="53">
        <f t="shared" si="9"/>
        <v>0</v>
      </c>
      <c r="Q76" s="53">
        <f t="shared" si="9"/>
        <v>0</v>
      </c>
      <c r="R76" s="53">
        <f t="shared" si="9"/>
        <v>0</v>
      </c>
      <c r="S76" s="53">
        <f t="shared" si="9"/>
        <v>0</v>
      </c>
      <c r="T76" s="53">
        <f t="shared" si="9"/>
        <v>0</v>
      </c>
      <c r="U76" s="53">
        <f t="shared" si="9"/>
        <v>0</v>
      </c>
      <c r="V76" s="53">
        <f t="shared" si="9"/>
        <v>0</v>
      </c>
      <c r="W76" s="53">
        <f t="shared" si="9"/>
        <v>0</v>
      </c>
      <c r="X76" s="53">
        <f t="shared" si="9"/>
        <v>0</v>
      </c>
      <c r="Y76" s="53">
        <f t="shared" si="9"/>
        <v>0</v>
      </c>
      <c r="Z76" s="53">
        <f t="shared" si="9"/>
        <v>0</v>
      </c>
      <c r="AA76" s="53">
        <f t="shared" si="9"/>
        <v>0</v>
      </c>
      <c r="AB76" s="53">
        <f t="shared" si="9"/>
        <v>0</v>
      </c>
      <c r="AC76" s="53">
        <f t="shared" si="9"/>
        <v>0</v>
      </c>
      <c r="AD76" s="53">
        <f t="shared" si="9"/>
        <v>0</v>
      </c>
      <c r="AE76" s="53">
        <f t="shared" si="9"/>
        <v>0</v>
      </c>
      <c r="AF76" s="53">
        <f t="shared" si="9"/>
        <v>0</v>
      </c>
      <c r="AG76" s="53">
        <f t="shared" si="9"/>
        <v>0</v>
      </c>
      <c r="AH76" s="53">
        <f t="shared" si="9"/>
        <v>0</v>
      </c>
      <c r="AI76" s="53">
        <f t="shared" si="9"/>
        <v>0</v>
      </c>
      <c r="AJ76" s="53">
        <f t="shared" si="9"/>
        <v>0</v>
      </c>
      <c r="AK76" s="53">
        <f t="shared" si="9"/>
        <v>0</v>
      </c>
      <c r="AL76" s="53">
        <f t="shared" si="9"/>
        <v>0</v>
      </c>
      <c r="AM76" s="53">
        <f t="shared" si="9"/>
        <v>0</v>
      </c>
      <c r="AN76" s="53">
        <f t="shared" si="9"/>
        <v>0</v>
      </c>
      <c r="AO76" s="53">
        <f t="shared" si="9"/>
        <v>0</v>
      </c>
      <c r="AP76" s="53">
        <f t="shared" si="9"/>
        <v>0</v>
      </c>
      <c r="AQ76" s="53">
        <f t="shared" si="9"/>
        <v>0</v>
      </c>
      <c r="AR76" s="53">
        <f t="shared" si="9"/>
        <v>0</v>
      </c>
      <c r="AS76" s="53">
        <f t="shared" si="9"/>
        <v>0</v>
      </c>
      <c r="AT76" s="53">
        <f t="shared" si="9"/>
        <v>0</v>
      </c>
      <c r="AU76" s="53">
        <f t="shared" si="9"/>
        <v>0</v>
      </c>
      <c r="AV76" s="53">
        <f t="shared" si="9"/>
        <v>0</v>
      </c>
      <c r="AW76" s="53">
        <f t="shared" si="9"/>
        <v>0</v>
      </c>
      <c r="AX76" s="53">
        <f t="shared" si="9"/>
        <v>0</v>
      </c>
      <c r="AY76" s="53">
        <f t="shared" si="9"/>
        <v>0</v>
      </c>
      <c r="AZ76" s="53">
        <f t="shared" si="9"/>
        <v>0</v>
      </c>
      <c r="BA76" s="53">
        <f t="shared" si="9"/>
        <v>0</v>
      </c>
      <c r="BB76" s="53">
        <f t="shared" si="9"/>
        <v>0</v>
      </c>
      <c r="BC76" s="53">
        <f t="shared" si="9"/>
        <v>0</v>
      </c>
      <c r="BD76" s="53">
        <f t="shared" si="9"/>
        <v>0</v>
      </c>
    </row>
    <row r="77" spans="1:56">
      <c r="A77" s="74"/>
      <c r="B77" s="14" t="s">
        <v>16</v>
      </c>
      <c r="C77" s="14"/>
      <c r="D77" s="14" t="s">
        <v>40</v>
      </c>
      <c r="E77" s="54">
        <f>IF('Fixed data'!$G$19=FALSE,E64+E76,E64)</f>
        <v>0</v>
      </c>
      <c r="F77" s="54">
        <f>IF('Fixed data'!$G$19=FALSE,F64+F76,F64)</f>
        <v>0</v>
      </c>
      <c r="G77" s="54">
        <f>IF('Fixed data'!$G$19=FALSE,G64+G76,G64)</f>
        <v>-0.82187799293668151</v>
      </c>
      <c r="H77" s="54">
        <f>IF('Fixed data'!$G$19=FALSE,H64+H76,H64)</f>
        <v>-9.2220602486036085E-2</v>
      </c>
      <c r="I77" s="54">
        <f>IF('Fixed data'!$G$19=FALSE,I64+I76,I64)</f>
        <v>-6.2997540188205553E-2</v>
      </c>
      <c r="J77" s="54">
        <f>IF('Fixed data'!$G$19=FALSE,J64+J76,J64)</f>
        <v>9.35276927344178E-3</v>
      </c>
      <c r="K77" s="54">
        <f>IF('Fixed data'!$G$19=FALSE,K64+K76,K64)</f>
        <v>-0.10315183749357666</v>
      </c>
      <c r="L77" s="54">
        <f>IF('Fixed data'!$G$19=FALSE,L64+L76,L64)</f>
        <v>-0.10144274290616748</v>
      </c>
      <c r="M77" s="54">
        <f>IF('Fixed data'!$G$19=FALSE,M64+M76,M64)</f>
        <v>-9.9733648318758292E-2</v>
      </c>
      <c r="N77" s="54">
        <f>IF('Fixed data'!$G$19=FALSE,N64+N76,N64)</f>
        <v>-9.8024553731349093E-2</v>
      </c>
      <c r="O77" s="54">
        <f>IF('Fixed data'!$G$19=FALSE,O64+O76,O64)</f>
        <v>-9.6315459143939908E-2</v>
      </c>
      <c r="P77" s="54">
        <f>IF('Fixed data'!$G$19=FALSE,P64+P76,P64)</f>
        <v>-9.4606364556530737E-2</v>
      </c>
      <c r="Q77" s="54">
        <f>IF('Fixed data'!$G$19=FALSE,Q64+Q76,Q64)</f>
        <v>-9.2897269969121538E-2</v>
      </c>
      <c r="R77" s="54">
        <f>IF('Fixed data'!$G$19=FALSE,R64+R76,R64)</f>
        <v>-9.1188175381712352E-2</v>
      </c>
      <c r="S77" s="54">
        <f>IF('Fixed data'!$G$19=FALSE,S64+S76,S64)</f>
        <v>-8.9479080794303167E-2</v>
      </c>
      <c r="T77" s="54">
        <f>IF('Fixed data'!$G$19=FALSE,T64+T76,T64)</f>
        <v>-8.7769986206893982E-2</v>
      </c>
      <c r="U77" s="54">
        <f>IF('Fixed data'!$G$19=FALSE,U64+U76,U64)</f>
        <v>-8.6060891619484797E-2</v>
      </c>
      <c r="V77" s="54">
        <f>IF('Fixed data'!$G$19=FALSE,V64+V76,V64)</f>
        <v>-8.4351797032075598E-2</v>
      </c>
      <c r="W77" s="54">
        <f>IF('Fixed data'!$G$19=FALSE,W64+W76,W64)</f>
        <v>-8.2642702444666427E-2</v>
      </c>
      <c r="X77" s="54">
        <f>IF('Fixed data'!$G$19=FALSE,X64+X76,X64)</f>
        <v>-8.0933607857257228E-2</v>
      </c>
      <c r="Y77" s="54">
        <f>IF('Fixed data'!$G$19=FALSE,Y64+Y76,Y64)</f>
        <v>-7.9224513269848057E-2</v>
      </c>
      <c r="Z77" s="54">
        <f>IF('Fixed data'!$G$19=FALSE,Z64+Z76,Z64)</f>
        <v>-7.7515418682438858E-2</v>
      </c>
      <c r="AA77" s="54">
        <f>IF('Fixed data'!$G$19=FALSE,AA64+AA76,AA64)</f>
        <v>-7.5806324095029673E-2</v>
      </c>
      <c r="AB77" s="54">
        <f>IF('Fixed data'!$G$19=FALSE,AB64+AB76,AB64)</f>
        <v>-7.4097229507620488E-2</v>
      </c>
      <c r="AC77" s="54">
        <f>IF('Fixed data'!$G$19=FALSE,AC64+AC76,AC64)</f>
        <v>-7.2388134920211303E-2</v>
      </c>
      <c r="AD77" s="54">
        <f>IF('Fixed data'!$G$19=FALSE,AD64+AD76,AD64)</f>
        <v>-7.0679040332802118E-2</v>
      </c>
      <c r="AE77" s="54">
        <f>IF('Fixed data'!$G$19=FALSE,AE64+AE76,AE64)</f>
        <v>-6.8969945745392933E-2</v>
      </c>
      <c r="AF77" s="54">
        <f>IF('Fixed data'!$G$19=FALSE,AF64+AF76,AF64)</f>
        <v>-6.7260851157983748E-2</v>
      </c>
      <c r="AG77" s="54">
        <f>IF('Fixed data'!$G$19=FALSE,AG64+AG76,AG64)</f>
        <v>-6.5551756570574563E-2</v>
      </c>
      <c r="AH77" s="54">
        <f>IF('Fixed data'!$G$19=FALSE,AH64+AH76,AH64)</f>
        <v>-6.3842661983165377E-2</v>
      </c>
      <c r="AI77" s="54">
        <f>IF('Fixed data'!$G$19=FALSE,AI64+AI76,AI64)</f>
        <v>-6.2133567395756185E-2</v>
      </c>
      <c r="AJ77" s="54">
        <f>IF('Fixed data'!$G$19=FALSE,AJ64+AJ76,AJ64)</f>
        <v>-6.0424472808346993E-2</v>
      </c>
      <c r="AK77" s="54">
        <f>IF('Fixed data'!$G$19=FALSE,AK64+AK76,AK64)</f>
        <v>-5.8715378220937808E-2</v>
      </c>
      <c r="AL77" s="54">
        <f>IF('Fixed data'!$G$19=FALSE,AL64+AL76,AL64)</f>
        <v>-5.7006283633528623E-2</v>
      </c>
      <c r="AM77" s="54">
        <f>IF('Fixed data'!$G$19=FALSE,AM64+AM76,AM64)</f>
        <v>-5.5297189046119438E-2</v>
      </c>
      <c r="AN77" s="54">
        <f>IF('Fixed data'!$G$19=FALSE,AN64+AN76,AN64)</f>
        <v>-5.3588094458710253E-2</v>
      </c>
      <c r="AO77" s="54">
        <f>IF('Fixed data'!$G$19=FALSE,AO64+AO76,AO64)</f>
        <v>-5.1878999871301068E-2</v>
      </c>
      <c r="AP77" s="54">
        <f>IF('Fixed data'!$G$19=FALSE,AP64+AP76,AP64)</f>
        <v>-5.0169905283891883E-2</v>
      </c>
      <c r="AQ77" s="54">
        <f>IF('Fixed data'!$G$19=FALSE,AQ64+AQ76,AQ64)</f>
        <v>-4.8460810696482691E-2</v>
      </c>
      <c r="AR77" s="54">
        <f>IF('Fixed data'!$G$19=FALSE,AR64+AR76,AR64)</f>
        <v>-4.6751716109073506E-2</v>
      </c>
      <c r="AS77" s="54">
        <f>IF('Fixed data'!$G$19=FALSE,AS64+AS76,AS64)</f>
        <v>-4.5042621521664314E-2</v>
      </c>
      <c r="AT77" s="54">
        <f>IF('Fixed data'!$G$19=FALSE,AT64+AT76,AT64)</f>
        <v>-4.3333526934255129E-2</v>
      </c>
      <c r="AU77" s="54">
        <f>IF('Fixed data'!$G$19=FALSE,AU64+AU76,AU64)</f>
        <v>-4.1624432346845944E-2</v>
      </c>
      <c r="AV77" s="54">
        <f>IF('Fixed data'!$G$19=FALSE,AV64+AV76,AV64)</f>
        <v>-3.9915337759436759E-2</v>
      </c>
      <c r="AW77" s="54">
        <f>IF('Fixed data'!$G$19=FALSE,AW64+AW76,AW64)</f>
        <v>-3.8206243172027567E-2</v>
      </c>
      <c r="AX77" s="54">
        <f>IF('Fixed data'!$G$19=FALSE,AX64+AX76,AX64)</f>
        <v>-3.6497148584618382E-2</v>
      </c>
      <c r="AY77" s="54">
        <f>IF('Fixed data'!$G$19=FALSE,AY64+AY76,AY64)</f>
        <v>-3.478805399720919E-2</v>
      </c>
      <c r="AZ77" s="54">
        <f>IF('Fixed data'!$G$19=FALSE,AZ64+AZ76,AZ64)</f>
        <v>-3.3078959409800004E-2</v>
      </c>
      <c r="BA77" s="54">
        <f>IF('Fixed data'!$G$19=FALSE,BA64+BA76,BA64)</f>
        <v>3.364155547933053E-2</v>
      </c>
      <c r="BB77" s="54">
        <f>IF('Fixed data'!$G$19=FALSE,BB64+BB76,BB64)</f>
        <v>2.2831392673174185E-2</v>
      </c>
      <c r="BC77" s="54">
        <f>IF('Fixed data'!$G$19=FALSE,BC64+BC76,BC64)</f>
        <v>1.2799067987234692E-2</v>
      </c>
      <c r="BD77" s="54">
        <f>IF('Fixed data'!$G$19=FALSE,BD64+BD76,BD64)</f>
        <v>-5.6137386406085462E-17</v>
      </c>
    </row>
    <row r="78" spans="1:56" ht="15.75" outlineLevel="1">
      <c r="A78" s="74"/>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c r="A79" s="74"/>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c r="A80" s="74"/>
      <c r="B80" s="11" t="s">
        <v>17</v>
      </c>
      <c r="C80" s="14"/>
      <c r="D80" s="9" t="s">
        <v>40</v>
      </c>
      <c r="E80" s="55">
        <f>IF('Fixed data'!$G$19=TRUE,(E77-SUM(E70:E71))*E78+SUM(E70:E71)*E79,E77*E78)</f>
        <v>0</v>
      </c>
      <c r="F80" s="55">
        <f t="shared" ref="F80:BD80" si="10">F77*F78</f>
        <v>0</v>
      </c>
      <c r="G80" s="55">
        <f t="shared" si="10"/>
        <v>-0.74128686067831429</v>
      </c>
      <c r="H80" s="55">
        <f t="shared" si="10"/>
        <v>-8.0364927270135791E-2</v>
      </c>
      <c r="I80" s="55">
        <f t="shared" si="10"/>
        <v>-5.3042238416560576E-2</v>
      </c>
      <c r="J80" s="55">
        <f t="shared" si="10"/>
        <v>7.6084838300066416E-3</v>
      </c>
      <c r="K80" s="55">
        <f t="shared" si="10"/>
        <v>-8.1076411847877519E-2</v>
      </c>
      <c r="L80" s="55">
        <f t="shared" si="10"/>
        <v>-7.7036791257217657E-2</v>
      </c>
      <c r="M80" s="55">
        <f t="shared" si="10"/>
        <v>-7.3177666740939604E-2</v>
      </c>
      <c r="N80" s="55">
        <f t="shared" si="10"/>
        <v>-6.9491450345657818E-2</v>
      </c>
      <c r="O80" s="55">
        <f t="shared" si="10"/>
        <v>-6.5970860906506196E-2</v>
      </c>
      <c r="P80" s="55">
        <f t="shared" si="10"/>
        <v>-6.2608911975364653E-2</v>
      </c>
      <c r="Q80" s="55">
        <f t="shared" si="10"/>
        <v>-5.9398900214706202E-2</v>
      </c>
      <c r="R80" s="55">
        <f t="shared" si="10"/>
        <v>-5.63343942393775E-2</v>
      </c>
      <c r="S80" s="55">
        <f t="shared" si="10"/>
        <v>-5.3409223889290522E-2</v>
      </c>
      <c r="T80" s="55">
        <f t="shared" si="10"/>
        <v>-5.0617469916641115E-2</v>
      </c>
      <c r="U80" s="55">
        <f t="shared" si="10"/>
        <v>-4.7953454071886469E-2</v>
      </c>
      <c r="V80" s="55">
        <f t="shared" si="10"/>
        <v>-4.5411729573305207E-2</v>
      </c>
      <c r="W80" s="55">
        <f t="shared" si="10"/>
        <v>-4.2987071945534625E-2</v>
      </c>
      <c r="X80" s="55">
        <f t="shared" si="10"/>
        <v>-4.0674470213028481E-2</v>
      </c>
      <c r="Y80" s="55">
        <f t="shared" si="10"/>
        <v>-3.8469118434908044E-2</v>
      </c>
      <c r="Z80" s="55">
        <f t="shared" si="10"/>
        <v>-3.6366407568187015E-2</v>
      </c>
      <c r="AA80" s="55">
        <f t="shared" si="10"/>
        <v>-3.4361917646842717E-2</v>
      </c>
      <c r="AB80" s="55">
        <f t="shared" si="10"/>
        <v>-3.2451410264675878E-2</v>
      </c>
      <c r="AC80" s="55">
        <f t="shared" si="10"/>
        <v>-3.0630821350357156E-2</v>
      </c>
      <c r="AD80" s="55">
        <f t="shared" si="10"/>
        <v>-2.8896254223495E-2</v>
      </c>
      <c r="AE80" s="55">
        <f t="shared" si="10"/>
        <v>-2.7243972920980648E-2</v>
      </c>
      <c r="AF80" s="55">
        <f t="shared" si="10"/>
        <v>-2.5670395783271432E-2</v>
      </c>
      <c r="AG80" s="55">
        <f t="shared" si="10"/>
        <v>-2.4172089290663706E-2</v>
      </c>
      <c r="AH80" s="55">
        <f t="shared" si="10"/>
        <v>-2.2745762139982195E-2</v>
      </c>
      <c r="AI80" s="55">
        <f t="shared" si="10"/>
        <v>-2.4852628241301741E-2</v>
      </c>
      <c r="AJ80" s="55">
        <f t="shared" si="10"/>
        <v>-2.3465060559683202E-2</v>
      </c>
      <c r="AK80" s="55">
        <f t="shared" si="10"/>
        <v>-2.2137238676261335E-2</v>
      </c>
      <c r="AL80" s="55">
        <f t="shared" si="10"/>
        <v>-2.0866859377335428E-2</v>
      </c>
      <c r="AM80" s="55">
        <f t="shared" si="10"/>
        <v>-1.9651702932462663E-2</v>
      </c>
      <c r="AN80" s="55">
        <f t="shared" si="10"/>
        <v>-1.8489630185255596E-2</v>
      </c>
      <c r="AO80" s="55">
        <f t="shared" si="10"/>
        <v>-1.7378579742825775E-2</v>
      </c>
      <c r="AP80" s="55">
        <f t="shared" si="10"/>
        <v>-1.6316565260595252E-2</v>
      </c>
      <c r="AQ80" s="55">
        <f t="shared" si="10"/>
        <v>-1.5301672819304774E-2</v>
      </c>
      <c r="AR80" s="55">
        <f t="shared" si="10"/>
        <v>-1.4332058391151467E-2</v>
      </c>
      <c r="AS80" s="55">
        <f t="shared" si="10"/>
        <v>-1.3405945392089022E-2</v>
      </c>
      <c r="AT80" s="55">
        <f t="shared" si="10"/>
        <v>-1.2521622317420981E-2</v>
      </c>
      <c r="AU80" s="55">
        <f t="shared" si="10"/>
        <v>-1.1677440457911397E-2</v>
      </c>
      <c r="AV80" s="55">
        <f t="shared" si="10"/>
        <v>-1.0871811693728436E-2</v>
      </c>
      <c r="AW80" s="55">
        <f t="shared" si="10"/>
        <v>-1.0103206363624447E-2</v>
      </c>
      <c r="AX80" s="55">
        <f t="shared" si="10"/>
        <v>-9.3701512068412925E-3</v>
      </c>
      <c r="AY80" s="55">
        <f t="shared" si="10"/>
        <v>-8.6712273753121079E-3</v>
      </c>
      <c r="AZ80" s="55">
        <f t="shared" si="10"/>
        <v>-8.0050685138105867E-3</v>
      </c>
      <c r="BA80" s="55">
        <f t="shared" si="10"/>
        <v>7.9040932893743362E-3</v>
      </c>
      <c r="BB80" s="55">
        <f t="shared" si="10"/>
        <v>5.2080023102109478E-3</v>
      </c>
      <c r="BC80" s="55">
        <f t="shared" si="10"/>
        <v>2.8345223520375045E-3</v>
      </c>
      <c r="BD80" s="55">
        <f t="shared" si="10"/>
        <v>-1.2070256650128369E-17</v>
      </c>
    </row>
    <row r="81" spans="1:56">
      <c r="A81" s="74"/>
      <c r="B81" s="15" t="s">
        <v>18</v>
      </c>
      <c r="C81" s="15"/>
      <c r="D81" s="14" t="s">
        <v>40</v>
      </c>
      <c r="E81" s="56">
        <f>+E80</f>
        <v>0</v>
      </c>
      <c r="F81" s="56">
        <f t="shared" ref="F81:BD81" si="11">+E81+F80</f>
        <v>0</v>
      </c>
      <c r="G81" s="56">
        <f t="shared" si="11"/>
        <v>-0.74128686067831429</v>
      </c>
      <c r="H81" s="56">
        <f t="shared" si="11"/>
        <v>-0.82165178794845006</v>
      </c>
      <c r="I81" s="56">
        <f t="shared" si="11"/>
        <v>-0.87469402636501059</v>
      </c>
      <c r="J81" s="56">
        <f t="shared" si="11"/>
        <v>-0.86708554253500392</v>
      </c>
      <c r="K81" s="56">
        <f t="shared" si="11"/>
        <v>-0.94816195438288142</v>
      </c>
      <c r="L81" s="56">
        <f t="shared" si="11"/>
        <v>-1.0251987456400991</v>
      </c>
      <c r="M81" s="56">
        <f t="shared" si="11"/>
        <v>-1.0983764123810387</v>
      </c>
      <c r="N81" s="56">
        <f t="shared" si="11"/>
        <v>-1.1678678627266965</v>
      </c>
      <c r="O81" s="56">
        <f t="shared" si="11"/>
        <v>-1.2338387236332027</v>
      </c>
      <c r="P81" s="56">
        <f t="shared" si="11"/>
        <v>-1.2964476356085672</v>
      </c>
      <c r="Q81" s="56">
        <f t="shared" si="11"/>
        <v>-1.3558465358232734</v>
      </c>
      <c r="R81" s="56">
        <f t="shared" si="11"/>
        <v>-1.4121809300626509</v>
      </c>
      <c r="S81" s="56">
        <f t="shared" si="11"/>
        <v>-1.4655901539519414</v>
      </c>
      <c r="T81" s="56">
        <f t="shared" si="11"/>
        <v>-1.5162076238685824</v>
      </c>
      <c r="U81" s="56">
        <f t="shared" si="11"/>
        <v>-1.5641610779404689</v>
      </c>
      <c r="V81" s="56">
        <f t="shared" si="11"/>
        <v>-1.6095728075137741</v>
      </c>
      <c r="W81" s="56">
        <f t="shared" si="11"/>
        <v>-1.6525598794593086</v>
      </c>
      <c r="X81" s="56">
        <f t="shared" si="11"/>
        <v>-1.693234349672337</v>
      </c>
      <c r="Y81" s="56">
        <f t="shared" si="11"/>
        <v>-1.731703468107245</v>
      </c>
      <c r="Z81" s="56">
        <f t="shared" si="11"/>
        <v>-1.7680698756754321</v>
      </c>
      <c r="AA81" s="56">
        <f t="shared" si="11"/>
        <v>-1.8024317933222749</v>
      </c>
      <c r="AB81" s="56">
        <f t="shared" si="11"/>
        <v>-1.8348832035869507</v>
      </c>
      <c r="AC81" s="56">
        <f t="shared" si="11"/>
        <v>-1.8655140249373079</v>
      </c>
      <c r="AD81" s="56">
        <f t="shared" si="11"/>
        <v>-1.8944102791608028</v>
      </c>
      <c r="AE81" s="56">
        <f t="shared" si="11"/>
        <v>-1.9216542520817834</v>
      </c>
      <c r="AF81" s="56">
        <f t="shared" si="11"/>
        <v>-1.9473246478650548</v>
      </c>
      <c r="AG81" s="56">
        <f t="shared" si="11"/>
        <v>-1.9714967371557184</v>
      </c>
      <c r="AH81" s="56">
        <f t="shared" si="11"/>
        <v>-1.9942424992957006</v>
      </c>
      <c r="AI81" s="56">
        <f t="shared" si="11"/>
        <v>-2.0190951275370024</v>
      </c>
      <c r="AJ81" s="56">
        <f t="shared" si="11"/>
        <v>-2.0425601880966857</v>
      </c>
      <c r="AK81" s="56">
        <f t="shared" si="11"/>
        <v>-2.064697426772947</v>
      </c>
      <c r="AL81" s="56">
        <f t="shared" si="11"/>
        <v>-2.0855642861502823</v>
      </c>
      <c r="AM81" s="56">
        <f t="shared" si="11"/>
        <v>-2.1052159890827449</v>
      </c>
      <c r="AN81" s="56">
        <f t="shared" si="11"/>
        <v>-2.1237056192680006</v>
      </c>
      <c r="AO81" s="56">
        <f t="shared" si="11"/>
        <v>-2.1410841990108263</v>
      </c>
      <c r="AP81" s="56">
        <f t="shared" si="11"/>
        <v>-2.1574007642714217</v>
      </c>
      <c r="AQ81" s="56">
        <f t="shared" si="11"/>
        <v>-2.1727024370907264</v>
      </c>
      <c r="AR81" s="56">
        <f t="shared" si="11"/>
        <v>-2.1870344954818779</v>
      </c>
      <c r="AS81" s="56">
        <f t="shared" si="11"/>
        <v>-2.2004404408739671</v>
      </c>
      <c r="AT81" s="56">
        <f t="shared" si="11"/>
        <v>-2.2129620631913882</v>
      </c>
      <c r="AU81" s="56">
        <f t="shared" si="11"/>
        <v>-2.2246395036492994</v>
      </c>
      <c r="AV81" s="56">
        <f t="shared" si="11"/>
        <v>-2.2355113153430279</v>
      </c>
      <c r="AW81" s="56">
        <f t="shared" si="11"/>
        <v>-2.2456145217066523</v>
      </c>
      <c r="AX81" s="56">
        <f t="shared" si="11"/>
        <v>-2.2549846729134937</v>
      </c>
      <c r="AY81" s="56">
        <f t="shared" si="11"/>
        <v>-2.2636559002888057</v>
      </c>
      <c r="AZ81" s="56">
        <f t="shared" si="11"/>
        <v>-2.2716609688026161</v>
      </c>
      <c r="BA81" s="56">
        <f t="shared" si="11"/>
        <v>-2.2637568755132418</v>
      </c>
      <c r="BB81" s="56">
        <f t="shared" si="11"/>
        <v>-2.258548873203031</v>
      </c>
      <c r="BC81" s="56">
        <f t="shared" si="11"/>
        <v>-2.2557143508509934</v>
      </c>
      <c r="BD81" s="56">
        <f t="shared" si="11"/>
        <v>-2.2557143508509934</v>
      </c>
    </row>
    <row r="82" spans="1:56">
      <c r="A82" s="74"/>
      <c r="B82" s="14"/>
    </row>
    <row r="83" spans="1:56">
      <c r="A83" s="74"/>
    </row>
    <row r="84" spans="1:56">
      <c r="A84" s="116"/>
      <c r="B84" s="123" t="s">
        <v>217</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c r="A85" s="119"/>
      <c r="B85" s="120" t="s">
        <v>320</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c r="A86" s="184"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c r="A87" s="184"/>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c r="A88" s="184"/>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c r="A89" s="184"/>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c r="A90" s="184"/>
      <c r="B90" s="4" t="s">
        <v>330</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c r="A91" s="184"/>
      <c r="B91" s="4" t="s">
        <v>331</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c r="A92" s="184"/>
      <c r="B92" s="4" t="s">
        <v>332</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c r="A93" s="184"/>
      <c r="B93" s="4" t="s">
        <v>216</v>
      </c>
      <c r="D93" s="4" t="s">
        <v>91</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c r="C94" s="36"/>
    </row>
    <row r="95" spans="1:56" ht="16.5">
      <c r="A95" s="85"/>
      <c r="C95" s="36"/>
    </row>
    <row r="96" spans="1:56" ht="16.5">
      <c r="A96" s="85">
        <v>1</v>
      </c>
      <c r="B96" s="4" t="s">
        <v>333</v>
      </c>
    </row>
    <row r="97" spans="1:3">
      <c r="B97" s="69" t="s">
        <v>155</v>
      </c>
    </row>
    <row r="98" spans="1:3">
      <c r="B98" s="4" t="s">
        <v>317</v>
      </c>
    </row>
    <row r="99" spans="1:3">
      <c r="B99" s="4" t="s">
        <v>335</v>
      </c>
    </row>
    <row r="100" spans="1:3" ht="16.5">
      <c r="A100" s="85">
        <v>2</v>
      </c>
      <c r="B100" s="69" t="s">
        <v>154</v>
      </c>
    </row>
    <row r="105" spans="1:3">
      <c r="C105" s="36"/>
    </row>
    <row r="170" spans="2:2">
      <c r="B170" s="4" t="s">
        <v>198</v>
      </c>
    </row>
    <row r="171" spans="2:2">
      <c r="B171" s="4" t="s">
        <v>197</v>
      </c>
    </row>
    <row r="172" spans="2:2">
      <c r="B172" s="4" t="s">
        <v>318</v>
      </c>
    </row>
    <row r="173" spans="2:2">
      <c r="B173" s="4" t="s">
        <v>158</v>
      </c>
    </row>
    <row r="174" spans="2:2">
      <c r="B174" s="4" t="s">
        <v>159</v>
      </c>
    </row>
    <row r="175" spans="2:2">
      <c r="B175" s="4" t="s">
        <v>160</v>
      </c>
    </row>
    <row r="176" spans="2:2">
      <c r="B176" s="4" t="s">
        <v>161</v>
      </c>
    </row>
    <row r="177" spans="2:2">
      <c r="B177" s="4" t="s">
        <v>162</v>
      </c>
    </row>
    <row r="178" spans="2:2">
      <c r="B178" s="4" t="s">
        <v>163</v>
      </c>
    </row>
    <row r="179" spans="2:2">
      <c r="B179" s="4" t="s">
        <v>164</v>
      </c>
    </row>
    <row r="180" spans="2:2">
      <c r="B180" s="4" t="s">
        <v>165</v>
      </c>
    </row>
    <row r="181" spans="2:2">
      <c r="B181" s="4" t="s">
        <v>166</v>
      </c>
    </row>
    <row r="182" spans="2:2">
      <c r="B182" s="4" t="s">
        <v>199</v>
      </c>
    </row>
    <row r="183" spans="2:2">
      <c r="B183" s="4" t="s">
        <v>167</v>
      </c>
    </row>
    <row r="184" spans="2:2">
      <c r="B184" s="4" t="s">
        <v>168</v>
      </c>
    </row>
    <row r="185" spans="2:2">
      <c r="B185" s="4" t="s">
        <v>169</v>
      </c>
    </row>
    <row r="186" spans="2:2">
      <c r="B186" s="4" t="s">
        <v>170</v>
      </c>
    </row>
    <row r="187" spans="2:2">
      <c r="B187" s="4" t="s">
        <v>171</v>
      </c>
    </row>
    <row r="188" spans="2:2">
      <c r="B188" s="4" t="s">
        <v>172</v>
      </c>
    </row>
    <row r="189" spans="2:2">
      <c r="B189" s="4" t="s">
        <v>173</v>
      </c>
    </row>
    <row r="190" spans="2:2">
      <c r="B190" s="4" t="s">
        <v>174</v>
      </c>
    </row>
    <row r="191" spans="2:2">
      <c r="B191" s="4" t="s">
        <v>175</v>
      </c>
    </row>
    <row r="192" spans="2:2">
      <c r="B192" s="4" t="s">
        <v>200</v>
      </c>
    </row>
    <row r="193" spans="2:2">
      <c r="B193" s="4" t="s">
        <v>201</v>
      </c>
    </row>
    <row r="194" spans="2:2">
      <c r="B194" s="4" t="s">
        <v>176</v>
      </c>
    </row>
    <row r="195" spans="2:2">
      <c r="B195" s="4" t="s">
        <v>177</v>
      </c>
    </row>
    <row r="196" spans="2:2">
      <c r="B196" s="4" t="s">
        <v>178</v>
      </c>
    </row>
    <row r="197" spans="2:2">
      <c r="B197" s="4" t="s">
        <v>179</v>
      </c>
    </row>
    <row r="198" spans="2:2">
      <c r="B198" s="4" t="s">
        <v>180</v>
      </c>
    </row>
    <row r="199" spans="2:2">
      <c r="B199" s="4" t="s">
        <v>181</v>
      </c>
    </row>
    <row r="200" spans="2:2">
      <c r="B200" s="4" t="s">
        <v>182</v>
      </c>
    </row>
    <row r="201" spans="2:2">
      <c r="B201" s="4" t="s">
        <v>183</v>
      </c>
    </row>
    <row r="202" spans="2:2">
      <c r="B202" s="4" t="s">
        <v>184</v>
      </c>
    </row>
    <row r="203" spans="2:2">
      <c r="B203" s="4" t="s">
        <v>185</v>
      </c>
    </row>
    <row r="204" spans="2:2">
      <c r="B204" s="4" t="s">
        <v>186</v>
      </c>
    </row>
    <row r="205" spans="2:2">
      <c r="B205" s="4" t="s">
        <v>187</v>
      </c>
    </row>
    <row r="206" spans="2:2">
      <c r="B206" s="4" t="s">
        <v>188</v>
      </c>
    </row>
    <row r="207" spans="2:2">
      <c r="B207" s="4" t="s">
        <v>189</v>
      </c>
    </row>
    <row r="208" spans="2:2">
      <c r="B208" s="4" t="s">
        <v>190</v>
      </c>
    </row>
    <row r="209" spans="2:2">
      <c r="B209" s="4" t="s">
        <v>191</v>
      </c>
    </row>
    <row r="210" spans="2:2">
      <c r="B210" s="4" t="s">
        <v>192</v>
      </c>
    </row>
    <row r="211" spans="2:2">
      <c r="B211" s="4" t="s">
        <v>193</v>
      </c>
    </row>
    <row r="212" spans="2:2">
      <c r="B212" s="4" t="s">
        <v>194</v>
      </c>
    </row>
    <row r="213" spans="2:2">
      <c r="B213" s="4" t="s">
        <v>195</v>
      </c>
    </row>
    <row r="214" spans="2:2">
      <c r="B214" s="4" t="s">
        <v>196</v>
      </c>
    </row>
  </sheetData>
  <mergeCells count="4">
    <mergeCell ref="A13:A18"/>
    <mergeCell ref="A19:A25"/>
    <mergeCell ref="A65:A76"/>
    <mergeCell ref="A86:A93"/>
  </mergeCells>
  <dataValidations count="2">
    <dataValidation type="list" allowBlank="1" showInputMessage="1" showErrorMessage="1" sqref="B13 B19">
      <formula1>$B$113:$B$157</formula1>
    </dataValidation>
    <dataValidation type="list" allowBlank="1" showInputMessage="1" showErrorMessage="1" sqref="B14:B18 B20: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3.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Props1.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2.xml><?xml version="1.0" encoding="utf-8"?>
<ds:datastoreItem xmlns:ds="http://schemas.openxmlformats.org/officeDocument/2006/customXml" ds:itemID="{215976EE-BC0E-49E4-8A34-08E2478D0010}">
  <ds:schemaRefs>
    <ds:schemaRef ds:uri="office.server.policy"/>
  </ds:schemaRefs>
</ds:datastoreItem>
</file>

<file path=customXml/itemProps3.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D59107C5-B401-4A16-BB12-3D243B9D13F0}">
  <ds:schemaRefs>
    <ds:schemaRef ds:uri="http://schemas.microsoft.com/office/2006/metadata/properties"/>
    <ds:schemaRef ds:uri="http://purl.org/dc/elements/1.1/"/>
    <ds:schemaRef ds:uri="http://purl.org/dc/dcmitype/"/>
    <ds:schemaRef ds:uri="http://purl.org/dc/terms/"/>
    <ds:schemaRef ds:uri="http://schemas.microsoft.com/office/2006/documentManagement/types"/>
    <ds:schemaRef ds:uri="http://www.w3.org/XML/1998/namespace"/>
    <ds:schemaRef ds:uri="http://schemas.microsoft.com/sharepoint/v3/fields"/>
    <ds:schemaRef ds:uri="http://schemas.openxmlformats.org/package/2006/metadata/core-properties"/>
    <ds:schemaRef ds:uri="efb98dbe-6680-48eb-ac67-85b3a61e7855"/>
    <ds:schemaRef ds:uri="eecedeb9-13b3-4e62-b003-046c92e1668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 (i)</vt:lpstr>
      <vt:lpstr>Workings 1 (i)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tberndes</cp:lastModifiedBy>
  <cp:lastPrinted>2013-03-27T15:33:01Z</cp:lastPrinted>
  <dcterms:created xsi:type="dcterms:W3CDTF">2012-02-15T20:11:21Z</dcterms:created>
  <dcterms:modified xsi:type="dcterms:W3CDTF">2013-06-26T12:12:06Z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