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45" yWindow="4305" windowWidth="18120" windowHeight="642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4" r:id="rId9"/>
    <sheet name="Workings 1 (i)" sheetId="35" r:id="rId10"/>
    <sheet name="Sheet1" sheetId="33" r:id="rId11"/>
  </sheets>
  <calcPr calcId="145621"/>
</workbook>
</file>

<file path=xl/calcChain.xml><?xml version="1.0" encoding="utf-8"?>
<calcChain xmlns="http://schemas.openxmlformats.org/spreadsheetml/2006/main">
  <c r="K19" i="34" l="1"/>
  <c r="K25" i="34" s="1"/>
  <c r="J19" i="34"/>
  <c r="J25" i="34" s="1"/>
  <c r="BD87" i="34"/>
  <c r="BC87" i="34"/>
  <c r="BB87" i="34"/>
  <c r="BA87" i="34"/>
  <c r="AZ87" i="34"/>
  <c r="AY87" i="34"/>
  <c r="AX87" i="34"/>
  <c r="AW87" i="34"/>
  <c r="AV87" i="34"/>
  <c r="AU87" i="34"/>
  <c r="AT87" i="34"/>
  <c r="AS87" i="34"/>
  <c r="AR87" i="34"/>
  <c r="AQ87" i="34"/>
  <c r="AP87" i="34"/>
  <c r="AO87" i="34"/>
  <c r="AN87" i="34"/>
  <c r="AM87" i="34"/>
  <c r="AL87" i="34"/>
  <c r="AK87" i="34"/>
  <c r="AJ87" i="34"/>
  <c r="AI87" i="34"/>
  <c r="AH87" i="34"/>
  <c r="AG87" i="34"/>
  <c r="AF87" i="34"/>
  <c r="AE87" i="34"/>
  <c r="AD87" i="34"/>
  <c r="AC87" i="34"/>
  <c r="AB87" i="34"/>
  <c r="AA87" i="34"/>
  <c r="Z87" i="34"/>
  <c r="Y87" i="34"/>
  <c r="X87" i="34"/>
  <c r="W87" i="34"/>
  <c r="V87" i="34"/>
  <c r="U87" i="34"/>
  <c r="T87" i="34"/>
  <c r="S87" i="34"/>
  <c r="R87" i="34"/>
  <c r="Q87" i="34"/>
  <c r="P87" i="34"/>
  <c r="O87" i="34"/>
  <c r="N87" i="34"/>
  <c r="M87" i="34"/>
  <c r="L87" i="34"/>
  <c r="K87" i="34"/>
  <c r="J87" i="34"/>
  <c r="I87" i="34"/>
  <c r="H87" i="34"/>
  <c r="G87" i="34"/>
  <c r="F87" i="34"/>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BA66" i="34"/>
  <c r="AZ66" i="34"/>
  <c r="AY66" i="34"/>
  <c r="AX66" i="34"/>
  <c r="AW66" i="34"/>
  <c r="AV66" i="34"/>
  <c r="AU66" i="34"/>
  <c r="AT66" i="34"/>
  <c r="AS66" i="34"/>
  <c r="AR66" i="34"/>
  <c r="AQ66" i="34"/>
  <c r="AP66" i="34"/>
  <c r="AO66" i="34"/>
  <c r="AN66" i="34"/>
  <c r="AM66" i="34"/>
  <c r="AL66" i="34"/>
  <c r="AK66" i="34"/>
  <c r="AJ66" i="34"/>
  <c r="AI66" i="34"/>
  <c r="AH66" i="34"/>
  <c r="AG66" i="34"/>
  <c r="AF66" i="34"/>
  <c r="AE66" i="34"/>
  <c r="AD66" i="34"/>
  <c r="AC66" i="34"/>
  <c r="AB66" i="34"/>
  <c r="AA66" i="34"/>
  <c r="Z66" i="34"/>
  <c r="Y66" i="34"/>
  <c r="X66" i="34"/>
  <c r="W66" i="34"/>
  <c r="V66" i="34"/>
  <c r="U66" i="34"/>
  <c r="T66" i="34"/>
  <c r="S66" i="34"/>
  <c r="R66" i="34"/>
  <c r="Q66" i="34"/>
  <c r="P66" i="34"/>
  <c r="O66" i="34"/>
  <c r="N66" i="34"/>
  <c r="M66" i="34"/>
  <c r="L66" i="34"/>
  <c r="K66" i="34"/>
  <c r="J66" i="34"/>
  <c r="I66" i="34"/>
  <c r="H66" i="34"/>
  <c r="G66" i="34"/>
  <c r="F66" i="34"/>
  <c r="E66" i="34"/>
  <c r="BD65" i="34"/>
  <c r="BD76" i="34" s="1"/>
  <c r="BC65" i="34"/>
  <c r="BC76" i="34" s="1"/>
  <c r="BB65" i="34"/>
  <c r="BB76" i="34" s="1"/>
  <c r="BA65" i="34"/>
  <c r="BA76" i="34" s="1"/>
  <c r="AZ65" i="34"/>
  <c r="AZ76" i="34" s="1"/>
  <c r="AY65" i="34"/>
  <c r="AY76" i="34" s="1"/>
  <c r="AX65" i="34"/>
  <c r="AX76" i="34" s="1"/>
  <c r="AW65" i="34"/>
  <c r="AW76" i="34" s="1"/>
  <c r="AV65" i="34"/>
  <c r="AV76" i="34" s="1"/>
  <c r="AU65" i="34"/>
  <c r="AU76" i="34" s="1"/>
  <c r="AT65" i="34"/>
  <c r="AT76" i="34" s="1"/>
  <c r="AS65" i="34"/>
  <c r="AS76" i="34" s="1"/>
  <c r="AR65" i="34"/>
  <c r="AR76" i="34" s="1"/>
  <c r="AQ65" i="34"/>
  <c r="AQ76" i="34" s="1"/>
  <c r="AP65" i="34"/>
  <c r="AP76" i="34" s="1"/>
  <c r="AO65" i="34"/>
  <c r="AO76" i="34" s="1"/>
  <c r="AN65" i="34"/>
  <c r="AN76" i="34" s="1"/>
  <c r="AM65" i="34"/>
  <c r="AM76" i="34" s="1"/>
  <c r="AL65" i="34"/>
  <c r="AL76" i="34" s="1"/>
  <c r="AK65" i="34"/>
  <c r="AK76" i="34" s="1"/>
  <c r="AJ65" i="34"/>
  <c r="AJ76" i="34" s="1"/>
  <c r="AI65" i="34"/>
  <c r="AI76" i="34" s="1"/>
  <c r="AH65" i="34"/>
  <c r="AH76" i="34" s="1"/>
  <c r="AG65" i="34"/>
  <c r="AG76" i="34" s="1"/>
  <c r="AF65" i="34"/>
  <c r="AF76" i="34" s="1"/>
  <c r="AE65" i="34"/>
  <c r="AE76" i="34" s="1"/>
  <c r="AD65" i="34"/>
  <c r="AD76" i="34" s="1"/>
  <c r="AC65" i="34"/>
  <c r="AC76" i="34" s="1"/>
  <c r="AB65" i="34"/>
  <c r="AB76" i="34" s="1"/>
  <c r="AA65" i="34"/>
  <c r="AA76" i="34" s="1"/>
  <c r="Z65" i="34"/>
  <c r="Z76" i="34" s="1"/>
  <c r="Y65" i="34"/>
  <c r="Y76" i="34" s="1"/>
  <c r="X65" i="34"/>
  <c r="X76" i="34" s="1"/>
  <c r="W65" i="34"/>
  <c r="W76" i="34" s="1"/>
  <c r="V65" i="34"/>
  <c r="V76" i="34" s="1"/>
  <c r="U65" i="34"/>
  <c r="U76" i="34" s="1"/>
  <c r="T65" i="34"/>
  <c r="T76" i="34" s="1"/>
  <c r="S65" i="34"/>
  <c r="S76" i="34" s="1"/>
  <c r="R65" i="34"/>
  <c r="R76" i="34" s="1"/>
  <c r="Q65" i="34"/>
  <c r="Q76" i="34" s="1"/>
  <c r="P65" i="34"/>
  <c r="P76" i="34" s="1"/>
  <c r="O65" i="34"/>
  <c r="O76" i="34" s="1"/>
  <c r="N65" i="34"/>
  <c r="N76" i="34" s="1"/>
  <c r="M65" i="34"/>
  <c r="M76" i="34" s="1"/>
  <c r="L65" i="34"/>
  <c r="L76" i="34" s="1"/>
  <c r="K65" i="34"/>
  <c r="K76" i="34" s="1"/>
  <c r="J65" i="34"/>
  <c r="J76" i="34" s="1"/>
  <c r="I65" i="34"/>
  <c r="I76" i="34" s="1"/>
  <c r="H65" i="34"/>
  <c r="H76" i="34" s="1"/>
  <c r="G65" i="34"/>
  <c r="G76" i="34" s="1"/>
  <c r="F65" i="34"/>
  <c r="F76" i="34" s="1"/>
  <c r="E65" i="34"/>
  <c r="E76" i="34" s="1"/>
  <c r="E60" i="34"/>
  <c r="AU29" i="34"/>
  <c r="AQ29" i="34"/>
  <c r="AM29" i="34"/>
  <c r="AI29" i="34"/>
  <c r="AE29" i="34"/>
  <c r="AA29" i="34"/>
  <c r="W29" i="34"/>
  <c r="S29" i="34"/>
  <c r="O29" i="34"/>
  <c r="BD26" i="34"/>
  <c r="AV26" i="34"/>
  <c r="AN26" i="34"/>
  <c r="AF26" i="34"/>
  <c r="X26" i="34"/>
  <c r="P26" i="34"/>
  <c r="BD25" i="34"/>
  <c r="BC25" i="34"/>
  <c r="BC26" i="34" s="1"/>
  <c r="BB25" i="34"/>
  <c r="BB26" i="34" s="1"/>
  <c r="BA25" i="34"/>
  <c r="BA26" i="34" s="1"/>
  <c r="AZ25" i="34"/>
  <c r="AZ26" i="34" s="1"/>
  <c r="AY25" i="34"/>
  <c r="AY26" i="34" s="1"/>
  <c r="AX25" i="34"/>
  <c r="AX26" i="34" s="1"/>
  <c r="AW25" i="34"/>
  <c r="AV25" i="34"/>
  <c r="AU25" i="34"/>
  <c r="AT25" i="34"/>
  <c r="AT26" i="34" s="1"/>
  <c r="AS25" i="34"/>
  <c r="AR25" i="34"/>
  <c r="AR26" i="34" s="1"/>
  <c r="AQ25" i="34"/>
  <c r="AP25" i="34"/>
  <c r="AP26" i="34" s="1"/>
  <c r="AO25" i="34"/>
  <c r="AN25" i="34"/>
  <c r="AM25" i="34"/>
  <c r="AL25" i="34"/>
  <c r="AL26" i="34" s="1"/>
  <c r="AK25" i="34"/>
  <c r="AJ25" i="34"/>
  <c r="AJ26" i="34" s="1"/>
  <c r="AI25" i="34"/>
  <c r="AH25" i="34"/>
  <c r="AH26" i="34" s="1"/>
  <c r="AG25" i="34"/>
  <c r="AF25" i="34"/>
  <c r="AE25" i="34"/>
  <c r="AD25" i="34"/>
  <c r="AD26" i="34" s="1"/>
  <c r="AC25" i="34"/>
  <c r="AB25" i="34"/>
  <c r="AB26" i="34" s="1"/>
  <c r="AA25" i="34"/>
  <c r="Z25" i="34"/>
  <c r="Z26" i="34" s="1"/>
  <c r="Y25" i="34"/>
  <c r="X25" i="34"/>
  <c r="W25" i="34"/>
  <c r="V25" i="34"/>
  <c r="V26" i="34" s="1"/>
  <c r="U25" i="34"/>
  <c r="T25" i="34"/>
  <c r="T26" i="34" s="1"/>
  <c r="S25" i="34"/>
  <c r="R25" i="34"/>
  <c r="R26" i="34" s="1"/>
  <c r="Q25" i="34"/>
  <c r="P25" i="34"/>
  <c r="O25" i="34"/>
  <c r="N25" i="34"/>
  <c r="N26" i="34" s="1"/>
  <c r="M25" i="34"/>
  <c r="L25" i="34"/>
  <c r="I25" i="34"/>
  <c r="H25" i="34"/>
  <c r="G25" i="34"/>
  <c r="F25" i="34"/>
  <c r="E25" i="34"/>
  <c r="AW18" i="34"/>
  <c r="AW26" i="34" s="1"/>
  <c r="AW28" i="34" s="1"/>
  <c r="AV18" i="34"/>
  <c r="AU18" i="34"/>
  <c r="AU26" i="34" s="1"/>
  <c r="AU28" i="34" s="1"/>
  <c r="AT18" i="34"/>
  <c r="AS18" i="34"/>
  <c r="AS26" i="34" s="1"/>
  <c r="AS28" i="34" s="1"/>
  <c r="AR18" i="34"/>
  <c r="AQ18" i="34"/>
  <c r="AQ26" i="34" s="1"/>
  <c r="AQ28" i="34" s="1"/>
  <c r="AP18" i="34"/>
  <c r="AO18" i="34"/>
  <c r="AO26" i="34" s="1"/>
  <c r="AO28" i="34" s="1"/>
  <c r="AN18" i="34"/>
  <c r="AM18" i="34"/>
  <c r="AM26" i="34" s="1"/>
  <c r="AM28" i="34" s="1"/>
  <c r="AL18" i="34"/>
  <c r="AK18" i="34"/>
  <c r="AK26" i="34" s="1"/>
  <c r="AK28" i="34" s="1"/>
  <c r="AJ18" i="34"/>
  <c r="AI18" i="34"/>
  <c r="AI26" i="34" s="1"/>
  <c r="AI28" i="34" s="1"/>
  <c r="AH18" i="34"/>
  <c r="AG18" i="34"/>
  <c r="AG26" i="34" s="1"/>
  <c r="AG28" i="34" s="1"/>
  <c r="AF18" i="34"/>
  <c r="AE18" i="34"/>
  <c r="AE26" i="34" s="1"/>
  <c r="AE28" i="34" s="1"/>
  <c r="AD18" i="34"/>
  <c r="AC18" i="34"/>
  <c r="AC26" i="34" s="1"/>
  <c r="AC28" i="34" s="1"/>
  <c r="AB18" i="34"/>
  <c r="AA18" i="34"/>
  <c r="AA26" i="34" s="1"/>
  <c r="AA28" i="34" s="1"/>
  <c r="Z18" i="34"/>
  <c r="Y18" i="34"/>
  <c r="Y26" i="34" s="1"/>
  <c r="Y28" i="34" s="1"/>
  <c r="X18" i="34"/>
  <c r="W18" i="34"/>
  <c r="W26" i="34" s="1"/>
  <c r="W28" i="34" s="1"/>
  <c r="V18" i="34"/>
  <c r="U18" i="34"/>
  <c r="U26" i="34" s="1"/>
  <c r="U28" i="34" s="1"/>
  <c r="T18" i="34"/>
  <c r="S18" i="34"/>
  <c r="S26" i="34" s="1"/>
  <c r="S28" i="34" s="1"/>
  <c r="R18" i="34"/>
  <c r="Q18" i="34"/>
  <c r="Q26" i="34" s="1"/>
  <c r="Q28" i="34" s="1"/>
  <c r="P18" i="34"/>
  <c r="O18" i="34"/>
  <c r="O26" i="34" s="1"/>
  <c r="O28" i="34" s="1"/>
  <c r="N18" i="34"/>
  <c r="M18" i="34"/>
  <c r="M26" i="34" s="1"/>
  <c r="M28" i="34" s="1"/>
  <c r="L18" i="34"/>
  <c r="K18" i="34"/>
  <c r="J18" i="34"/>
  <c r="I18" i="34"/>
  <c r="I26" i="34" s="1"/>
  <c r="I28" i="34" s="1"/>
  <c r="H18" i="34"/>
  <c r="H26" i="34" s="1"/>
  <c r="G18" i="34"/>
  <c r="G26" i="34" s="1"/>
  <c r="G28" i="34" s="1"/>
  <c r="AS32" i="34" s="1"/>
  <c r="F18" i="34"/>
  <c r="E18" i="34"/>
  <c r="K19" i="31"/>
  <c r="J19" i="31"/>
  <c r="C30" i="29"/>
  <c r="O32" i="34" l="1"/>
  <c r="AU32" i="34"/>
  <c r="AA32" i="34"/>
  <c r="AE32" i="34"/>
  <c r="J26" i="34"/>
  <c r="J28" i="34" s="1"/>
  <c r="J29" i="34" s="1"/>
  <c r="L26" i="34"/>
  <c r="K32" i="34"/>
  <c r="AQ32" i="34"/>
  <c r="F26" i="34"/>
  <c r="G29" i="34"/>
  <c r="S32" i="34"/>
  <c r="AI32" i="34"/>
  <c r="AY32" i="34"/>
  <c r="W32" i="34"/>
  <c r="AM32" i="34"/>
  <c r="K26" i="34"/>
  <c r="N29" i="34"/>
  <c r="N28" i="34"/>
  <c r="R29" i="34"/>
  <c r="R28" i="34"/>
  <c r="V29" i="34"/>
  <c r="V28" i="34"/>
  <c r="Z29" i="34"/>
  <c r="Z28" i="34"/>
  <c r="AD29" i="34"/>
  <c r="AD28" i="34"/>
  <c r="AH29" i="34"/>
  <c r="AH28" i="34"/>
  <c r="AL29" i="34"/>
  <c r="AL28" i="34"/>
  <c r="AP29" i="34"/>
  <c r="AP28" i="34"/>
  <c r="AT29" i="34"/>
  <c r="AT28" i="34"/>
  <c r="T29" i="34"/>
  <c r="T28" i="34"/>
  <c r="AB29" i="34"/>
  <c r="AB28" i="34"/>
  <c r="AJ29" i="34"/>
  <c r="AJ28" i="34"/>
  <c r="AR29" i="34"/>
  <c r="AR28" i="34"/>
  <c r="E26" i="34"/>
  <c r="C9" i="34"/>
  <c r="BB34" i="34"/>
  <c r="AX34" i="34"/>
  <c r="AT34" i="34"/>
  <c r="AP34" i="34"/>
  <c r="AL34" i="34"/>
  <c r="AH34" i="34"/>
  <c r="AD34" i="34"/>
  <c r="Z34" i="34"/>
  <c r="V34" i="34"/>
  <c r="R34" i="34"/>
  <c r="N34" i="34"/>
  <c r="J34" i="34"/>
  <c r="BA34" i="34"/>
  <c r="AW34" i="34"/>
  <c r="AS34" i="34"/>
  <c r="AO34" i="34"/>
  <c r="AK34" i="34"/>
  <c r="AG34" i="34"/>
  <c r="AC34" i="34"/>
  <c r="Y34" i="34"/>
  <c r="U34" i="34"/>
  <c r="Q34" i="34"/>
  <c r="M34" i="34"/>
  <c r="AZ34" i="34"/>
  <c r="AV34" i="34"/>
  <c r="AR34" i="34"/>
  <c r="AN34" i="34"/>
  <c r="AJ34" i="34"/>
  <c r="AF34" i="34"/>
  <c r="AB34" i="34"/>
  <c r="X34" i="34"/>
  <c r="T34" i="34"/>
  <c r="P34" i="34"/>
  <c r="L34" i="34"/>
  <c r="AY34" i="34"/>
  <c r="AU34" i="34"/>
  <c r="AQ34" i="34"/>
  <c r="AM34" i="34"/>
  <c r="AI34" i="34"/>
  <c r="AE34" i="34"/>
  <c r="AA34" i="34"/>
  <c r="W34" i="34"/>
  <c r="S34" i="34"/>
  <c r="O34" i="34"/>
  <c r="BD38" i="34"/>
  <c r="AZ38" i="34"/>
  <c r="AV38" i="34"/>
  <c r="AR38" i="34"/>
  <c r="AN38" i="34"/>
  <c r="AJ38" i="34"/>
  <c r="AF38" i="34"/>
  <c r="AB38" i="34"/>
  <c r="X38" i="34"/>
  <c r="T38" i="34"/>
  <c r="P38" i="34"/>
  <c r="BB38" i="34"/>
  <c r="AX38" i="34"/>
  <c r="AT38" i="34"/>
  <c r="AP38" i="34"/>
  <c r="AL38" i="34"/>
  <c r="AH38" i="34"/>
  <c r="AD38" i="34"/>
  <c r="Z38" i="34"/>
  <c r="V38" i="34"/>
  <c r="R38" i="34"/>
  <c r="N38" i="34"/>
  <c r="AY38" i="34"/>
  <c r="AQ38" i="34"/>
  <c r="AI38" i="34"/>
  <c r="AA38" i="34"/>
  <c r="S38" i="34"/>
  <c r="AW38" i="34"/>
  <c r="AO38" i="34"/>
  <c r="AG38" i="34"/>
  <c r="Y38" i="34"/>
  <c r="Q38" i="34"/>
  <c r="BC38" i="34"/>
  <c r="AU38" i="34"/>
  <c r="AM38" i="34"/>
  <c r="AE38" i="34"/>
  <c r="W38" i="34"/>
  <c r="O38" i="34"/>
  <c r="BA38" i="34"/>
  <c r="AS38" i="34"/>
  <c r="AK38" i="34"/>
  <c r="AC38" i="34"/>
  <c r="U38" i="34"/>
  <c r="BB42" i="34"/>
  <c r="AX42" i="34"/>
  <c r="AT42" i="34"/>
  <c r="AP42" i="34"/>
  <c r="AL42" i="34"/>
  <c r="AH42" i="34"/>
  <c r="AD42" i="34"/>
  <c r="Z42" i="34"/>
  <c r="V42" i="34"/>
  <c r="R42" i="34"/>
  <c r="BD42" i="34"/>
  <c r="AZ42" i="34"/>
  <c r="AV42" i="34"/>
  <c r="AR42" i="34"/>
  <c r="AN42" i="34"/>
  <c r="AJ42" i="34"/>
  <c r="AF42" i="34"/>
  <c r="AB42" i="34"/>
  <c r="X42" i="34"/>
  <c r="T42" i="34"/>
  <c r="AW42" i="34"/>
  <c r="AO42" i="34"/>
  <c r="AG42" i="34"/>
  <c r="Y42" i="34"/>
  <c r="BC42" i="34"/>
  <c r="AU42" i="34"/>
  <c r="AM42" i="34"/>
  <c r="AE42" i="34"/>
  <c r="W42" i="34"/>
  <c r="BA42" i="34"/>
  <c r="AS42" i="34"/>
  <c r="AK42" i="34"/>
  <c r="AC42" i="34"/>
  <c r="U42" i="34"/>
  <c r="AY42" i="34"/>
  <c r="AQ42" i="34"/>
  <c r="AI42" i="34"/>
  <c r="AA42" i="34"/>
  <c r="S42" i="34"/>
  <c r="BD46" i="34"/>
  <c r="AZ46" i="34"/>
  <c r="AV46" i="34"/>
  <c r="AR46" i="34"/>
  <c r="AN46" i="34"/>
  <c r="BB46" i="34"/>
  <c r="AX46" i="34"/>
  <c r="AT46" i="34"/>
  <c r="AP46" i="34"/>
  <c r="AL46" i="34"/>
  <c r="AY46" i="34"/>
  <c r="AQ46" i="34"/>
  <c r="AJ46" i="34"/>
  <c r="AF46" i="34"/>
  <c r="AB46" i="34"/>
  <c r="X46" i="34"/>
  <c r="BC46" i="34"/>
  <c r="AU46" i="34"/>
  <c r="AM46" i="34"/>
  <c r="AH46" i="34"/>
  <c r="AD46" i="34"/>
  <c r="Z46" i="34"/>
  <c r="V46" i="34"/>
  <c r="AO46" i="34"/>
  <c r="AE46" i="34"/>
  <c r="W46" i="34"/>
  <c r="BA46" i="34"/>
  <c r="AK46" i="34"/>
  <c r="AC46" i="34"/>
  <c r="AW46" i="34"/>
  <c r="AI46" i="34"/>
  <c r="AA46" i="34"/>
  <c r="AS46" i="34"/>
  <c r="AG46" i="34"/>
  <c r="Y46" i="34"/>
  <c r="BB50" i="34"/>
  <c r="AX50" i="34"/>
  <c r="AT50" i="34"/>
  <c r="AP50" i="34"/>
  <c r="AL50" i="34"/>
  <c r="AH50" i="34"/>
  <c r="AD50" i="34"/>
  <c r="Z50" i="34"/>
  <c r="BD50" i="34"/>
  <c r="AZ50" i="34"/>
  <c r="AV50" i="34"/>
  <c r="AR50" i="34"/>
  <c r="AN50" i="34"/>
  <c r="AJ50" i="34"/>
  <c r="AF50" i="34"/>
  <c r="AB50" i="34"/>
  <c r="AW50" i="34"/>
  <c r="AO50" i="34"/>
  <c r="AG50" i="34"/>
  <c r="BA50" i="34"/>
  <c r="AS50" i="34"/>
  <c r="AK50" i="34"/>
  <c r="AC50" i="34"/>
  <c r="BC50" i="34"/>
  <c r="AM50" i="34"/>
  <c r="AY50" i="34"/>
  <c r="AI50" i="34"/>
  <c r="AU50" i="34"/>
  <c r="AE50" i="34"/>
  <c r="AQ50" i="34"/>
  <c r="AA50" i="34"/>
  <c r="BD54" i="34"/>
  <c r="AZ54" i="34"/>
  <c r="AV54" i="34"/>
  <c r="AR54" i="34"/>
  <c r="AN54" i="34"/>
  <c r="AJ54" i="34"/>
  <c r="AF54" i="34"/>
  <c r="BB54" i="34"/>
  <c r="AX54" i="34"/>
  <c r="AT54" i="34"/>
  <c r="AP54" i="34"/>
  <c r="AL54" i="34"/>
  <c r="AH54" i="34"/>
  <c r="AD54" i="34"/>
  <c r="BC54" i="34"/>
  <c r="AU54" i="34"/>
  <c r="AM54" i="34"/>
  <c r="AE54" i="34"/>
  <c r="AY54" i="34"/>
  <c r="AQ54" i="34"/>
  <c r="AI54" i="34"/>
  <c r="BA54" i="34"/>
  <c r="AK54" i="34"/>
  <c r="AW54" i="34"/>
  <c r="AG54" i="34"/>
  <c r="AS54" i="34"/>
  <c r="AO54" i="34"/>
  <c r="BB58" i="34"/>
  <c r="AX58" i="34"/>
  <c r="AT58" i="34"/>
  <c r="AP58" i="34"/>
  <c r="AL58" i="34"/>
  <c r="AH58" i="34"/>
  <c r="BD58" i="34"/>
  <c r="AZ58" i="34"/>
  <c r="AV58" i="34"/>
  <c r="AR58" i="34"/>
  <c r="AN58" i="34"/>
  <c r="AJ58" i="34"/>
  <c r="BA58" i="34"/>
  <c r="AS58" i="34"/>
  <c r="AK58" i="34"/>
  <c r="AW58" i="34"/>
  <c r="AO58" i="34"/>
  <c r="AY58" i="34"/>
  <c r="AI58" i="34"/>
  <c r="AU58" i="34"/>
  <c r="AQ58" i="34"/>
  <c r="BC58" i="34"/>
  <c r="AM58" i="34"/>
  <c r="I29" i="34"/>
  <c r="Q29" i="34"/>
  <c r="Y29" i="34"/>
  <c r="AG29" i="34"/>
  <c r="AO29" i="34"/>
  <c r="AW29" i="34"/>
  <c r="M32" i="34"/>
  <c r="U32" i="34"/>
  <c r="AC32" i="34"/>
  <c r="AK32" i="34"/>
  <c r="H28" i="34"/>
  <c r="H29" i="34" s="1"/>
  <c r="P28" i="34"/>
  <c r="P29" i="34" s="1"/>
  <c r="X28" i="34"/>
  <c r="AF28" i="34"/>
  <c r="AN28" i="34"/>
  <c r="AN29" i="34" s="1"/>
  <c r="AV28" i="34"/>
  <c r="AV29" i="34" s="1"/>
  <c r="AX32" i="34"/>
  <c r="AT32" i="34"/>
  <c r="AP32" i="34"/>
  <c r="AL32" i="34"/>
  <c r="AH32" i="34"/>
  <c r="AD32" i="34"/>
  <c r="Z32" i="34"/>
  <c r="V32" i="34"/>
  <c r="R32" i="34"/>
  <c r="N32" i="34"/>
  <c r="J32" i="34"/>
  <c r="AZ32" i="34"/>
  <c r="AV32" i="34"/>
  <c r="AR32" i="34"/>
  <c r="AN32" i="34"/>
  <c r="AJ32" i="34"/>
  <c r="AF32" i="34"/>
  <c r="AB32" i="34"/>
  <c r="X32" i="34"/>
  <c r="T32" i="34"/>
  <c r="P32" i="34"/>
  <c r="L32" i="34"/>
  <c r="H32" i="34"/>
  <c r="BA40" i="34"/>
  <c r="AW40" i="34"/>
  <c r="AS40" i="34"/>
  <c r="AO40" i="34"/>
  <c r="AK40" i="34"/>
  <c r="AG40" i="34"/>
  <c r="AC40" i="34"/>
  <c r="Y40" i="34"/>
  <c r="U40" i="34"/>
  <c r="Q40" i="34"/>
  <c r="BC40" i="34"/>
  <c r="AY40" i="34"/>
  <c r="AU40" i="34"/>
  <c r="AQ40" i="34"/>
  <c r="AM40" i="34"/>
  <c r="AI40" i="34"/>
  <c r="AE40" i="34"/>
  <c r="AA40" i="34"/>
  <c r="W40" i="34"/>
  <c r="S40" i="34"/>
  <c r="BD40" i="34"/>
  <c r="AV40" i="34"/>
  <c r="AN40" i="34"/>
  <c r="AF40" i="34"/>
  <c r="X40" i="34"/>
  <c r="P40" i="34"/>
  <c r="BB40" i="34"/>
  <c r="AT40" i="34"/>
  <c r="AL40" i="34"/>
  <c r="AD40" i="34"/>
  <c r="V40" i="34"/>
  <c r="AZ40" i="34"/>
  <c r="AR40" i="34"/>
  <c r="AJ40" i="34"/>
  <c r="AB40" i="34"/>
  <c r="T40" i="34"/>
  <c r="AX40" i="34"/>
  <c r="AP40" i="34"/>
  <c r="AH40" i="34"/>
  <c r="Z40" i="34"/>
  <c r="R40" i="34"/>
  <c r="BC44" i="34"/>
  <c r="AY44" i="34"/>
  <c r="AU44" i="34"/>
  <c r="AQ44" i="34"/>
  <c r="AM44" i="34"/>
  <c r="AI44" i="34"/>
  <c r="AE44" i="34"/>
  <c r="AA44" i="34"/>
  <c r="W44" i="34"/>
  <c r="BA44" i="34"/>
  <c r="AW44" i="34"/>
  <c r="AS44" i="34"/>
  <c r="AO44" i="34"/>
  <c r="AK44" i="34"/>
  <c r="AG44" i="34"/>
  <c r="AC44" i="34"/>
  <c r="Y44" i="34"/>
  <c r="U44" i="34"/>
  <c r="BB44" i="34"/>
  <c r="AT44" i="34"/>
  <c r="AL44" i="34"/>
  <c r="AD44" i="34"/>
  <c r="V44" i="34"/>
  <c r="AZ44" i="34"/>
  <c r="AR44" i="34"/>
  <c r="AJ44" i="34"/>
  <c r="AB44" i="34"/>
  <c r="T44" i="34"/>
  <c r="AX44" i="34"/>
  <c r="AP44" i="34"/>
  <c r="AH44" i="34"/>
  <c r="Z44" i="34"/>
  <c r="BD44" i="34"/>
  <c r="AV44" i="34"/>
  <c r="AN44" i="34"/>
  <c r="AF44" i="34"/>
  <c r="X44" i="34"/>
  <c r="BA48" i="34"/>
  <c r="AW48" i="34"/>
  <c r="AS48" i="34"/>
  <c r="AO48" i="34"/>
  <c r="AK48" i="34"/>
  <c r="AG48" i="34"/>
  <c r="AC48" i="34"/>
  <c r="Y48" i="34"/>
  <c r="BC48" i="34"/>
  <c r="AY48" i="34"/>
  <c r="AU48" i="34"/>
  <c r="AQ48" i="34"/>
  <c r="AM48" i="34"/>
  <c r="AI48" i="34"/>
  <c r="AE48" i="34"/>
  <c r="AA48" i="34"/>
  <c r="BD48" i="34"/>
  <c r="AV48" i="34"/>
  <c r="AN48" i="34"/>
  <c r="AF48" i="34"/>
  <c r="X48" i="34"/>
  <c r="AZ48" i="34"/>
  <c r="AR48" i="34"/>
  <c r="AJ48" i="34"/>
  <c r="AB48" i="34"/>
  <c r="BB48" i="34"/>
  <c r="AL48" i="34"/>
  <c r="AX48" i="34"/>
  <c r="AH48" i="34"/>
  <c r="AT48" i="34"/>
  <c r="AD48" i="34"/>
  <c r="AP48" i="34"/>
  <c r="Z48" i="34"/>
  <c r="BC52" i="34"/>
  <c r="AY52" i="34"/>
  <c r="AU52" i="34"/>
  <c r="AQ52" i="34"/>
  <c r="AM52" i="34"/>
  <c r="AI52" i="34"/>
  <c r="AE52" i="34"/>
  <c r="BA52" i="34"/>
  <c r="AW52" i="34"/>
  <c r="AS52" i="34"/>
  <c r="AO52" i="34"/>
  <c r="AK52" i="34"/>
  <c r="AG52" i="34"/>
  <c r="AC52" i="34"/>
  <c r="BB52" i="34"/>
  <c r="AT52" i="34"/>
  <c r="AL52" i="34"/>
  <c r="AD52" i="34"/>
  <c r="AX52" i="34"/>
  <c r="AP52" i="34"/>
  <c r="AH52" i="34"/>
  <c r="AR52" i="34"/>
  <c r="AB52" i="34"/>
  <c r="BD52" i="34"/>
  <c r="AN52" i="34"/>
  <c r="AZ52" i="34"/>
  <c r="AJ52" i="34"/>
  <c r="AV52" i="34"/>
  <c r="AF52" i="34"/>
  <c r="BA56" i="34"/>
  <c r="AW56" i="34"/>
  <c r="AS56" i="34"/>
  <c r="AO56" i="34"/>
  <c r="AK56" i="34"/>
  <c r="AG56" i="34"/>
  <c r="BC56" i="34"/>
  <c r="AY56" i="34"/>
  <c r="AU56" i="34"/>
  <c r="AQ56" i="34"/>
  <c r="AM56" i="34"/>
  <c r="AI56" i="34"/>
  <c r="AZ56" i="34"/>
  <c r="AR56" i="34"/>
  <c r="AJ56" i="34"/>
  <c r="BD56" i="34"/>
  <c r="AV56" i="34"/>
  <c r="AN56" i="34"/>
  <c r="AF56" i="34"/>
  <c r="AX56" i="34"/>
  <c r="AH56" i="34"/>
  <c r="AT56" i="34"/>
  <c r="AP56" i="34"/>
  <c r="BB56" i="34"/>
  <c r="AL56" i="34"/>
  <c r="M29" i="34"/>
  <c r="U29" i="34"/>
  <c r="AC29" i="34"/>
  <c r="AK29" i="34"/>
  <c r="AS29" i="34"/>
  <c r="I32" i="34"/>
  <c r="Q32" i="34"/>
  <c r="Y32" i="34"/>
  <c r="AG32" i="34"/>
  <c r="AO32" i="34"/>
  <c r="AW32" i="34"/>
  <c r="K34" i="34"/>
  <c r="C28" i="29"/>
  <c r="L28" i="34" l="1"/>
  <c r="L29" i="34" s="1"/>
  <c r="F28" i="34"/>
  <c r="AP31" i="34" s="1"/>
  <c r="K28" i="34"/>
  <c r="BA57" i="34"/>
  <c r="AW57" i="34"/>
  <c r="AS57" i="34"/>
  <c r="AO57" i="34"/>
  <c r="AK57" i="34"/>
  <c r="AG57" i="34"/>
  <c r="BC57" i="34"/>
  <c r="AY57" i="34"/>
  <c r="AU57" i="34"/>
  <c r="AQ57" i="34"/>
  <c r="AM57" i="34"/>
  <c r="AI57" i="34"/>
  <c r="AZ57" i="34"/>
  <c r="AR57" i="34"/>
  <c r="AJ57" i="34"/>
  <c r="BD57" i="34"/>
  <c r="AV57" i="34"/>
  <c r="AN57" i="34"/>
  <c r="AP57" i="34"/>
  <c r="BB57" i="34"/>
  <c r="AL57" i="34"/>
  <c r="AX57" i="34"/>
  <c r="AH57" i="34"/>
  <c r="AT57" i="34"/>
  <c r="BA49" i="34"/>
  <c r="AW49" i="34"/>
  <c r="AS49" i="34"/>
  <c r="AO49" i="34"/>
  <c r="AK49" i="34"/>
  <c r="AG49" i="34"/>
  <c r="AC49" i="34"/>
  <c r="Y49" i="34"/>
  <c r="BC49" i="34"/>
  <c r="AY49" i="34"/>
  <c r="AU49" i="34"/>
  <c r="AQ49" i="34"/>
  <c r="AM49" i="34"/>
  <c r="AI49" i="34"/>
  <c r="AE49" i="34"/>
  <c r="AA49" i="34"/>
  <c r="BD49" i="34"/>
  <c r="AV49" i="34"/>
  <c r="AN49" i="34"/>
  <c r="AF49" i="34"/>
  <c r="AZ49" i="34"/>
  <c r="AR49" i="34"/>
  <c r="AJ49" i="34"/>
  <c r="AB49" i="34"/>
  <c r="BB49" i="34"/>
  <c r="AL49" i="34"/>
  <c r="AX49" i="34"/>
  <c r="AH49" i="34"/>
  <c r="AT49" i="34"/>
  <c r="AD49" i="34"/>
  <c r="AP49" i="34"/>
  <c r="Z49" i="34"/>
  <c r="E28" i="34"/>
  <c r="E29" i="34" s="1"/>
  <c r="BC53" i="34"/>
  <c r="AY53" i="34"/>
  <c r="AU53" i="34"/>
  <c r="AQ53" i="34"/>
  <c r="AM53" i="34"/>
  <c r="AI53" i="34"/>
  <c r="AE53" i="34"/>
  <c r="BA53" i="34"/>
  <c r="AW53" i="34"/>
  <c r="AS53" i="34"/>
  <c r="AO53" i="34"/>
  <c r="AK53" i="34"/>
  <c r="AG53" i="34"/>
  <c r="AC53" i="34"/>
  <c r="AX53" i="34"/>
  <c r="AP53" i="34"/>
  <c r="AH53" i="34"/>
  <c r="BB53" i="34"/>
  <c r="AT53" i="34"/>
  <c r="AL53" i="34"/>
  <c r="AD53" i="34"/>
  <c r="AV53" i="34"/>
  <c r="AF53" i="34"/>
  <c r="AR53" i="34"/>
  <c r="BD53" i="34"/>
  <c r="AN53" i="34"/>
  <c r="AZ53" i="34"/>
  <c r="AJ53" i="34"/>
  <c r="BC37" i="34"/>
  <c r="AY37" i="34"/>
  <c r="AU37" i="34"/>
  <c r="BB37" i="34"/>
  <c r="AT37" i="34"/>
  <c r="AL37" i="34"/>
  <c r="AD37" i="34"/>
  <c r="V37" i="34"/>
  <c r="R37" i="34"/>
  <c r="AS37" i="34"/>
  <c r="AO37" i="34"/>
  <c r="AK37" i="34"/>
  <c r="Y37" i="34"/>
  <c r="U37" i="34"/>
  <c r="M37" i="34"/>
  <c r="AR37" i="34"/>
  <c r="AJ37" i="34"/>
  <c r="AF37" i="34"/>
  <c r="T37" i="34"/>
  <c r="P37" i="34"/>
  <c r="BD37" i="34"/>
  <c r="AM37" i="34"/>
  <c r="AI37" i="34"/>
  <c r="AA37" i="34"/>
  <c r="S37" i="34"/>
  <c r="AD31" i="34"/>
  <c r="N31" i="34"/>
  <c r="Q31" i="34"/>
  <c r="AE31" i="34"/>
  <c r="BD59" i="34"/>
  <c r="AZ59" i="34"/>
  <c r="AV59" i="34"/>
  <c r="AR59" i="34"/>
  <c r="AN59" i="34"/>
  <c r="AJ59" i="34"/>
  <c r="BB59" i="34"/>
  <c r="AX59" i="34"/>
  <c r="AT59" i="34"/>
  <c r="AP59" i="34"/>
  <c r="AL59" i="34"/>
  <c r="BC59" i="34"/>
  <c r="AU59" i="34"/>
  <c r="AM59" i="34"/>
  <c r="AY59" i="34"/>
  <c r="AQ59" i="34"/>
  <c r="AI59" i="34"/>
  <c r="AS59" i="34"/>
  <c r="AO59" i="34"/>
  <c r="BA59" i="34"/>
  <c r="AK59" i="34"/>
  <c r="AW59" i="34"/>
  <c r="BD51" i="34"/>
  <c r="AZ51" i="34"/>
  <c r="AV51" i="34"/>
  <c r="AR51" i="34"/>
  <c r="AN51" i="34"/>
  <c r="AJ51" i="34"/>
  <c r="AF51" i="34"/>
  <c r="AB51" i="34"/>
  <c r="BB51" i="34"/>
  <c r="AX51" i="34"/>
  <c r="AT51" i="34"/>
  <c r="AP51" i="34"/>
  <c r="AL51" i="34"/>
  <c r="AH51" i="34"/>
  <c r="AD51" i="34"/>
  <c r="AY51" i="34"/>
  <c r="AQ51" i="34"/>
  <c r="AI51" i="34"/>
  <c r="AA51" i="34"/>
  <c r="BC51" i="34"/>
  <c r="AU51" i="34"/>
  <c r="AM51" i="34"/>
  <c r="AE51" i="34"/>
  <c r="AO51" i="34"/>
  <c r="BA51" i="34"/>
  <c r="AK51" i="34"/>
  <c r="AW51" i="34"/>
  <c r="AG51" i="34"/>
  <c r="AS51" i="34"/>
  <c r="AC51" i="34"/>
  <c r="BD43" i="34"/>
  <c r="AZ43" i="34"/>
  <c r="AV43" i="34"/>
  <c r="AR43" i="34"/>
  <c r="AN43" i="34"/>
  <c r="AJ43" i="34"/>
  <c r="AF43" i="34"/>
  <c r="AB43" i="34"/>
  <c r="X43" i="34"/>
  <c r="T43" i="34"/>
  <c r="BB43" i="34"/>
  <c r="AX43" i="34"/>
  <c r="AT43" i="34"/>
  <c r="AP43" i="34"/>
  <c r="AL43" i="34"/>
  <c r="AH43" i="34"/>
  <c r="AD43" i="34"/>
  <c r="Z43" i="34"/>
  <c r="V43" i="34"/>
  <c r="AY43" i="34"/>
  <c r="AQ43" i="34"/>
  <c r="AI43" i="34"/>
  <c r="AA43" i="34"/>
  <c r="S43" i="34"/>
  <c r="AW43" i="34"/>
  <c r="AO43" i="34"/>
  <c r="AG43" i="34"/>
  <c r="Y43" i="34"/>
  <c r="BC43" i="34"/>
  <c r="AU43" i="34"/>
  <c r="AM43" i="34"/>
  <c r="AE43" i="34"/>
  <c r="W43" i="34"/>
  <c r="BA43" i="34"/>
  <c r="AS43" i="34"/>
  <c r="AK43" i="34"/>
  <c r="AC43" i="34"/>
  <c r="U43" i="34"/>
  <c r="BA41" i="34"/>
  <c r="AW41" i="34"/>
  <c r="AS41" i="34"/>
  <c r="AO41" i="34"/>
  <c r="AK41" i="34"/>
  <c r="AG41" i="34"/>
  <c r="AC41" i="34"/>
  <c r="Y41" i="34"/>
  <c r="U41" i="34"/>
  <c r="Q41" i="34"/>
  <c r="BC41" i="34"/>
  <c r="AY41" i="34"/>
  <c r="AU41" i="34"/>
  <c r="AQ41" i="34"/>
  <c r="AM41" i="34"/>
  <c r="AI41" i="34"/>
  <c r="AE41" i="34"/>
  <c r="AA41" i="34"/>
  <c r="W41" i="34"/>
  <c r="S41" i="34"/>
  <c r="BD41" i="34"/>
  <c r="AV41" i="34"/>
  <c r="AN41" i="34"/>
  <c r="AF41" i="34"/>
  <c r="X41" i="34"/>
  <c r="BB41" i="34"/>
  <c r="AT41" i="34"/>
  <c r="AL41" i="34"/>
  <c r="AD41" i="34"/>
  <c r="V41" i="34"/>
  <c r="AZ41" i="34"/>
  <c r="AR41" i="34"/>
  <c r="AJ41" i="34"/>
  <c r="AB41" i="34"/>
  <c r="T41" i="34"/>
  <c r="AX41" i="34"/>
  <c r="AP41" i="34"/>
  <c r="AH41" i="34"/>
  <c r="Z41" i="34"/>
  <c r="R41" i="34"/>
  <c r="AF29" i="34"/>
  <c r="AX33" i="34"/>
  <c r="AT33" i="34"/>
  <c r="AP33" i="34"/>
  <c r="AL33" i="34"/>
  <c r="AH33" i="34"/>
  <c r="AD33" i="34"/>
  <c r="Z33" i="34"/>
  <c r="V33" i="34"/>
  <c r="R33" i="34"/>
  <c r="N33" i="34"/>
  <c r="J33" i="34"/>
  <c r="BA33" i="34"/>
  <c r="AW33" i="34"/>
  <c r="AS33" i="34"/>
  <c r="AO33" i="34"/>
  <c r="AK33" i="34"/>
  <c r="AZ33" i="34"/>
  <c r="AV33" i="34"/>
  <c r="AR33" i="34"/>
  <c r="AN33" i="34"/>
  <c r="AJ33" i="34"/>
  <c r="AF33" i="34"/>
  <c r="AB33" i="34"/>
  <c r="X33" i="34"/>
  <c r="T33" i="34"/>
  <c r="P33" i="34"/>
  <c r="L33" i="34"/>
  <c r="AM33" i="34"/>
  <c r="AC33" i="34"/>
  <c r="U33" i="34"/>
  <c r="M33" i="34"/>
  <c r="AY33" i="34"/>
  <c r="AI33" i="34"/>
  <c r="AA33" i="34"/>
  <c r="S33" i="34"/>
  <c r="K33" i="34"/>
  <c r="AU33" i="34"/>
  <c r="AG33" i="34"/>
  <c r="Y33" i="34"/>
  <c r="Q33" i="34"/>
  <c r="I33" i="34"/>
  <c r="AQ33" i="34"/>
  <c r="AE33" i="34"/>
  <c r="W33" i="34"/>
  <c r="O33" i="34"/>
  <c r="X29" i="34"/>
  <c r="BC45" i="34"/>
  <c r="AY45" i="34"/>
  <c r="AU45" i="34"/>
  <c r="AQ45" i="34"/>
  <c r="AM45" i="34"/>
  <c r="AI45" i="34"/>
  <c r="AE45" i="34"/>
  <c r="AA45" i="34"/>
  <c r="W45" i="34"/>
  <c r="BA45" i="34"/>
  <c r="AW45" i="34"/>
  <c r="AS45" i="34"/>
  <c r="AO45" i="34"/>
  <c r="AK45" i="34"/>
  <c r="AG45" i="34"/>
  <c r="AC45" i="34"/>
  <c r="Y45" i="34"/>
  <c r="U45" i="34"/>
  <c r="AX45" i="34"/>
  <c r="AP45" i="34"/>
  <c r="AH45" i="34"/>
  <c r="Z45" i="34"/>
  <c r="BD45" i="34"/>
  <c r="AV45" i="34"/>
  <c r="AN45" i="34"/>
  <c r="AF45" i="34"/>
  <c r="X45" i="34"/>
  <c r="BB45" i="34"/>
  <c r="AT45" i="34"/>
  <c r="AL45" i="34"/>
  <c r="AD45" i="34"/>
  <c r="V45" i="34"/>
  <c r="AZ45" i="34"/>
  <c r="AR45" i="34"/>
  <c r="AJ45" i="34"/>
  <c r="AB45" i="34"/>
  <c r="BB35" i="34"/>
  <c r="AX35" i="34"/>
  <c r="AT35" i="34"/>
  <c r="AP35" i="34"/>
  <c r="AL35" i="34"/>
  <c r="AH35" i="34"/>
  <c r="AD35" i="34"/>
  <c r="Z35" i="34"/>
  <c r="V35" i="34"/>
  <c r="R35" i="34"/>
  <c r="N35" i="34"/>
  <c r="BA35" i="34"/>
  <c r="AW35" i="34"/>
  <c r="AS35" i="34"/>
  <c r="AO35" i="34"/>
  <c r="AK35" i="34"/>
  <c r="AG35" i="34"/>
  <c r="AC35" i="34"/>
  <c r="Y35" i="34"/>
  <c r="U35" i="34"/>
  <c r="Q35" i="34"/>
  <c r="M35" i="34"/>
  <c r="AZ35" i="34"/>
  <c r="AV35" i="34"/>
  <c r="AR35" i="34"/>
  <c r="AN35" i="34"/>
  <c r="AJ35" i="34"/>
  <c r="AF35" i="34"/>
  <c r="AB35" i="34"/>
  <c r="X35" i="34"/>
  <c r="T35" i="34"/>
  <c r="P35" i="34"/>
  <c r="L35" i="34"/>
  <c r="BC35" i="34"/>
  <c r="AY35" i="34"/>
  <c r="AU35" i="34"/>
  <c r="AQ35" i="34"/>
  <c r="AM35" i="34"/>
  <c r="AI35" i="34"/>
  <c r="AE35" i="34"/>
  <c r="AA35" i="34"/>
  <c r="W35" i="34"/>
  <c r="S35" i="34"/>
  <c r="O35" i="34"/>
  <c r="K35" i="34"/>
  <c r="BB55" i="34"/>
  <c r="AX55" i="34"/>
  <c r="AT55" i="34"/>
  <c r="AP55" i="34"/>
  <c r="AL55" i="34"/>
  <c r="AH55" i="34"/>
  <c r="BD55" i="34"/>
  <c r="AZ55" i="34"/>
  <c r="AV55" i="34"/>
  <c r="AR55" i="34"/>
  <c r="AN55" i="34"/>
  <c r="AJ55" i="34"/>
  <c r="AF55" i="34"/>
  <c r="BA55" i="34"/>
  <c r="AS55" i="34"/>
  <c r="AK55" i="34"/>
  <c r="AW55" i="34"/>
  <c r="AO55" i="34"/>
  <c r="AG55" i="34"/>
  <c r="AQ55" i="34"/>
  <c r="BC55" i="34"/>
  <c r="AM55" i="34"/>
  <c r="AY55" i="34"/>
  <c r="AI55" i="34"/>
  <c r="AU55" i="34"/>
  <c r="AE55" i="34"/>
  <c r="BB47" i="34"/>
  <c r="AX47" i="34"/>
  <c r="AT47" i="34"/>
  <c r="AP47" i="34"/>
  <c r="AL47" i="34"/>
  <c r="AH47" i="34"/>
  <c r="AD47" i="34"/>
  <c r="Z47" i="34"/>
  <c r="BD47" i="34"/>
  <c r="AZ47" i="34"/>
  <c r="AV47" i="34"/>
  <c r="AR47" i="34"/>
  <c r="AN47" i="34"/>
  <c r="AJ47" i="34"/>
  <c r="AF47" i="34"/>
  <c r="AB47" i="34"/>
  <c r="X47" i="34"/>
  <c r="AW47" i="34"/>
  <c r="AO47" i="34"/>
  <c r="AG47" i="34"/>
  <c r="Y47" i="34"/>
  <c r="BA47" i="34"/>
  <c r="AS47" i="34"/>
  <c r="AK47" i="34"/>
  <c r="AC47" i="34"/>
  <c r="BC47" i="34"/>
  <c r="AM47" i="34"/>
  <c r="W47" i="34"/>
  <c r="AY47" i="34"/>
  <c r="AI47" i="34"/>
  <c r="AU47" i="34"/>
  <c r="AE47" i="34"/>
  <c r="AQ47" i="34"/>
  <c r="AA47" i="34"/>
  <c r="BB39" i="34"/>
  <c r="AX39" i="34"/>
  <c r="AT39" i="34"/>
  <c r="AP39" i="34"/>
  <c r="AL39" i="34"/>
  <c r="AH39" i="34"/>
  <c r="AD39" i="34"/>
  <c r="Z39" i="34"/>
  <c r="V39" i="34"/>
  <c r="R39" i="34"/>
  <c r="BD39" i="34"/>
  <c r="AZ39" i="34"/>
  <c r="AV39" i="34"/>
  <c r="AR39" i="34"/>
  <c r="AN39" i="34"/>
  <c r="AJ39" i="34"/>
  <c r="AF39" i="34"/>
  <c r="AB39" i="34"/>
  <c r="X39" i="34"/>
  <c r="T39" i="34"/>
  <c r="P39" i="34"/>
  <c r="AW39" i="34"/>
  <c r="AO39" i="34"/>
  <c r="AG39" i="34"/>
  <c r="Y39" i="34"/>
  <c r="Q39" i="34"/>
  <c r="BC39" i="34"/>
  <c r="AU39" i="34"/>
  <c r="AM39" i="34"/>
  <c r="AE39" i="34"/>
  <c r="W39" i="34"/>
  <c r="O39" i="34"/>
  <c r="BA39" i="34"/>
  <c r="AS39" i="34"/>
  <c r="AK39" i="34"/>
  <c r="AC39" i="34"/>
  <c r="U39" i="34"/>
  <c r="AY39" i="34"/>
  <c r="AQ39" i="34"/>
  <c r="AI39" i="34"/>
  <c r="AA39" i="34"/>
  <c r="S3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U26" i="31" s="1"/>
  <c r="AT18" i="31"/>
  <c r="AT26" i="31" s="1"/>
  <c r="AS18" i="31"/>
  <c r="AR18" i="31"/>
  <c r="AR26" i="31" s="1"/>
  <c r="AQ18" i="31"/>
  <c r="AQ26" i="31" s="1"/>
  <c r="AP18" i="31"/>
  <c r="AP26" i="31" s="1"/>
  <c r="AO18" i="31"/>
  <c r="AN18" i="31"/>
  <c r="AN26" i="31" s="1"/>
  <c r="AM18" i="31"/>
  <c r="AM26" i="31" s="1"/>
  <c r="AL18" i="31"/>
  <c r="AL26" i="31" s="1"/>
  <c r="AK18" i="31"/>
  <c r="AJ18" i="31"/>
  <c r="AJ26" i="31" s="1"/>
  <c r="AI18" i="31"/>
  <c r="AI26" i="31" s="1"/>
  <c r="AH18" i="31"/>
  <c r="AH26" i="31" s="1"/>
  <c r="AG18" i="31"/>
  <c r="AF18" i="31"/>
  <c r="AF26" i="31" s="1"/>
  <c r="AE18" i="31"/>
  <c r="AE26" i="31" s="1"/>
  <c r="AD18" i="31"/>
  <c r="AD26" i="31" s="1"/>
  <c r="AC18" i="31"/>
  <c r="AB18" i="31"/>
  <c r="AB26" i="31" s="1"/>
  <c r="AA18" i="31"/>
  <c r="AA26" i="31" s="1"/>
  <c r="Z18" i="31"/>
  <c r="Z26" i="31" s="1"/>
  <c r="Y18" i="31"/>
  <c r="X18" i="31"/>
  <c r="X26" i="31" s="1"/>
  <c r="W18" i="31"/>
  <c r="W26" i="31" s="1"/>
  <c r="V18" i="31"/>
  <c r="V26" i="31" s="1"/>
  <c r="U18" i="31"/>
  <c r="T18" i="31"/>
  <c r="T26" i="31" s="1"/>
  <c r="S18" i="31"/>
  <c r="S26" i="31" s="1"/>
  <c r="R18" i="31"/>
  <c r="R26" i="31" s="1"/>
  <c r="Q18" i="31"/>
  <c r="P18" i="31"/>
  <c r="P26" i="31" s="1"/>
  <c r="O18" i="31"/>
  <c r="O26" i="31" s="1"/>
  <c r="N18" i="31"/>
  <c r="N26" i="31" s="1"/>
  <c r="M18" i="31"/>
  <c r="L18" i="31"/>
  <c r="L26" i="31" s="1"/>
  <c r="K18" i="31"/>
  <c r="J18" i="31"/>
  <c r="I18" i="31"/>
  <c r="H18" i="31"/>
  <c r="H26" i="31" s="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U31" i="34" l="1"/>
  <c r="H31" i="34"/>
  <c r="W37" i="34"/>
  <c r="AQ37" i="34"/>
  <c r="AB37" i="34"/>
  <c r="AX37" i="34"/>
  <c r="AC37" i="34"/>
  <c r="N37" i="34"/>
  <c r="AH37" i="34"/>
  <c r="AW37" i="34"/>
  <c r="AW31" i="34"/>
  <c r="X31" i="34"/>
  <c r="AT31" i="34"/>
  <c r="AI31" i="34"/>
  <c r="AN31" i="34"/>
  <c r="O37" i="34"/>
  <c r="AE37" i="34"/>
  <c r="AV37" i="34"/>
  <c r="X37" i="34"/>
  <c r="AN37" i="34"/>
  <c r="Q37" i="34"/>
  <c r="AG37" i="34"/>
  <c r="AZ37" i="34"/>
  <c r="Z37" i="34"/>
  <c r="AP37" i="34"/>
  <c r="BA37" i="34"/>
  <c r="G31" i="34"/>
  <c r="AM31" i="34"/>
  <c r="Y31" i="34"/>
  <c r="K31" i="34"/>
  <c r="AQ31" i="34"/>
  <c r="AC31" i="34"/>
  <c r="L31" i="34"/>
  <c r="AB31" i="34"/>
  <c r="AR31" i="34"/>
  <c r="R31" i="34"/>
  <c r="AH31" i="34"/>
  <c r="AX31" i="34"/>
  <c r="F29" i="34"/>
  <c r="O31" i="34"/>
  <c r="AU31" i="34"/>
  <c r="AG31" i="34"/>
  <c r="S31" i="34"/>
  <c r="AY31" i="34"/>
  <c r="AK31" i="34"/>
  <c r="P31" i="34"/>
  <c r="AF31" i="34"/>
  <c r="AV31" i="34"/>
  <c r="V31" i="34"/>
  <c r="AL31" i="34"/>
  <c r="W31" i="34"/>
  <c r="I31" i="34"/>
  <c r="AO31" i="34"/>
  <c r="AA31" i="34"/>
  <c r="M31" i="34"/>
  <c r="AS31" i="34"/>
  <c r="T31" i="34"/>
  <c r="AJ31" i="34"/>
  <c r="J31" i="34"/>
  <c r="Z31" i="34"/>
  <c r="J26" i="31"/>
  <c r="AX36" i="34"/>
  <c r="AH36" i="34"/>
  <c r="R36" i="34"/>
  <c r="AS36" i="34"/>
  <c r="AC36" i="34"/>
  <c r="M36" i="34"/>
  <c r="AR36" i="34"/>
  <c r="AB36" i="34"/>
  <c r="L36" i="34"/>
  <c r="AQ36" i="34"/>
  <c r="AA36" i="34"/>
  <c r="AT36" i="34"/>
  <c r="AD36" i="34"/>
  <c r="N36" i="34"/>
  <c r="AO36" i="34"/>
  <c r="Y36" i="34"/>
  <c r="BD36" i="34"/>
  <c r="BD60" i="34" s="1"/>
  <c r="AN36" i="34"/>
  <c r="X36" i="34"/>
  <c r="BC36" i="34"/>
  <c r="BC60" i="34" s="1"/>
  <c r="AM36" i="34"/>
  <c r="W36" i="34"/>
  <c r="AP36" i="34"/>
  <c r="Z36" i="34"/>
  <c r="BA36" i="34"/>
  <c r="AK36" i="34"/>
  <c r="U36" i="34"/>
  <c r="AZ36" i="34"/>
  <c r="AJ36" i="34"/>
  <c r="T36" i="34"/>
  <c r="AY36" i="34"/>
  <c r="AY60" i="34" s="1"/>
  <c r="AI36" i="34"/>
  <c r="S36" i="34"/>
  <c r="BB36" i="34"/>
  <c r="AL36" i="34"/>
  <c r="V36" i="34"/>
  <c r="AW36" i="34"/>
  <c r="AG36" i="34"/>
  <c r="Q36" i="34"/>
  <c r="AV36" i="34"/>
  <c r="AF36" i="34"/>
  <c r="P36" i="34"/>
  <c r="AU36" i="34"/>
  <c r="AE36" i="34"/>
  <c r="O36" i="34"/>
  <c r="BB60" i="34"/>
  <c r="K29" i="34"/>
  <c r="BA60" i="34"/>
  <c r="E62" i="34"/>
  <c r="AX30" i="34"/>
  <c r="AT30" i="34"/>
  <c r="AP30" i="34"/>
  <c r="AL30" i="34"/>
  <c r="AH30" i="34"/>
  <c r="AD30" i="34"/>
  <c r="Z30" i="34"/>
  <c r="V30" i="34"/>
  <c r="R30" i="34"/>
  <c r="N30" i="34"/>
  <c r="J30" i="34"/>
  <c r="F30" i="34"/>
  <c r="F60" i="34" s="1"/>
  <c r="AV30" i="34"/>
  <c r="AR30" i="34"/>
  <c r="AN30" i="34"/>
  <c r="AJ30" i="34"/>
  <c r="AF30" i="34"/>
  <c r="AB30" i="34"/>
  <c r="X30" i="34"/>
  <c r="T30" i="34"/>
  <c r="P30" i="34"/>
  <c r="L30" i="34"/>
  <c r="H30" i="34"/>
  <c r="H60" i="34" s="1"/>
  <c r="AW30" i="34"/>
  <c r="AO30" i="34"/>
  <c r="AG30" i="34"/>
  <c r="Y30" i="34"/>
  <c r="Q30" i="34"/>
  <c r="I30" i="34"/>
  <c r="AU30" i="34"/>
  <c r="AM30" i="34"/>
  <c r="AM60" i="34" s="1"/>
  <c r="AE30" i="34"/>
  <c r="W30" i="34"/>
  <c r="O30" i="34"/>
  <c r="G30" i="34"/>
  <c r="AS30" i="34"/>
  <c r="AK30" i="34"/>
  <c r="AC30" i="34"/>
  <c r="U30" i="34"/>
  <c r="M30" i="34"/>
  <c r="AQ30" i="34"/>
  <c r="AI30" i="34"/>
  <c r="AA30" i="34"/>
  <c r="S30" i="34"/>
  <c r="K30" i="34"/>
  <c r="K26" i="31"/>
  <c r="K28" i="31" s="1"/>
  <c r="K29" i="31" s="1"/>
  <c r="G26" i="31"/>
  <c r="C9" i="31"/>
  <c r="I26" i="31"/>
  <c r="I28" i="31" s="1"/>
  <c r="I29" i="31" s="1"/>
  <c r="M26" i="31"/>
  <c r="Q26" i="31"/>
  <c r="Q28" i="31" s="1"/>
  <c r="Q29" i="31" s="1"/>
  <c r="U26" i="3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M28" i="31"/>
  <c r="M29" i="31" s="1"/>
  <c r="O28" i="31"/>
  <c r="O29" i="31" s="1"/>
  <c r="S28" i="31"/>
  <c r="S29" i="31" s="1"/>
  <c r="U28" i="31"/>
  <c r="U29" i="31" s="1"/>
  <c r="W28" i="31"/>
  <c r="W29" i="31" s="1"/>
  <c r="AA28" i="31"/>
  <c r="AA29" i="31" s="1"/>
  <c r="AE28" i="31"/>
  <c r="AE29" i="31" s="1"/>
  <c r="AG28" i="31"/>
  <c r="AG29" i="31" s="1"/>
  <c r="AI28" i="31"/>
  <c r="AI29" i="31" s="1"/>
  <c r="AM28" i="31"/>
  <c r="AM29" i="31" s="1"/>
  <c r="AQ28" i="31"/>
  <c r="AQ29" i="31" s="1"/>
  <c r="AS28" i="31"/>
  <c r="AU28" i="31"/>
  <c r="AU29" i="31" s="1"/>
  <c r="AT60" i="34" l="1"/>
  <c r="I60" i="34"/>
  <c r="AZ60" i="34"/>
  <c r="M60" i="34"/>
  <c r="G60" i="34"/>
  <c r="J60" i="34"/>
  <c r="AI60" i="34"/>
  <c r="AC60" i="34"/>
  <c r="L60" i="34"/>
  <c r="AD60" i="34"/>
  <c r="K60" i="34"/>
  <c r="AF60" i="34"/>
  <c r="AX60" i="34"/>
  <c r="O60" i="34"/>
  <c r="AB60" i="34"/>
  <c r="S60" i="34"/>
  <c r="AW60" i="34"/>
  <c r="T60" i="34"/>
  <c r="AJ60" i="34"/>
  <c r="AS60" i="34"/>
  <c r="AE60" i="34"/>
  <c r="Q60" i="34"/>
  <c r="V60" i="34"/>
  <c r="AL60" i="34"/>
  <c r="AA60" i="34"/>
  <c r="U60" i="34"/>
  <c r="X60" i="34"/>
  <c r="AU60" i="34"/>
  <c r="AG60" i="34"/>
  <c r="AR60" i="34"/>
  <c r="N60" i="34"/>
  <c r="AP60" i="34"/>
  <c r="AO60" i="34"/>
  <c r="R60" i="34"/>
  <c r="Y60" i="34"/>
  <c r="AN60" i="34"/>
  <c r="Z60" i="34"/>
  <c r="AQ60" i="34"/>
  <c r="AK60" i="34"/>
  <c r="W60" i="34"/>
  <c r="P60" i="34"/>
  <c r="AV60" i="34"/>
  <c r="AH60" i="34"/>
  <c r="E63" i="34"/>
  <c r="E64" i="34" s="1"/>
  <c r="E77" i="34" s="1"/>
  <c r="E80" i="34" s="1"/>
  <c r="E81" i="34" s="1"/>
  <c r="F61" i="34"/>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F62" i="34" l="1"/>
  <c r="G61" i="34"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F63" i="34" l="1"/>
  <c r="F64" i="34" s="1"/>
  <c r="F77" i="34" s="1"/>
  <c r="F80" i="34" s="1"/>
  <c r="F81" i="34" s="1"/>
  <c r="G62" i="34"/>
  <c r="H6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2" i="34" l="1"/>
  <c r="I61" i="34" s="1"/>
  <c r="G63" i="34"/>
  <c r="G64" i="34" s="1"/>
  <c r="G77" i="34" s="1"/>
  <c r="G80" i="34" s="1"/>
  <c r="G81" i="34"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H63" i="34" l="1"/>
  <c r="H64" i="34" s="1"/>
  <c r="H77" i="34" s="1"/>
  <c r="H80" i="34" s="1"/>
  <c r="H81" i="34" s="1"/>
  <c r="I62" i="34"/>
  <c r="J61" i="34"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J62" i="34" l="1"/>
  <c r="K61" i="34" s="1"/>
  <c r="I63" i="34"/>
  <c r="I64" i="34" s="1"/>
  <c r="I77" i="34" s="1"/>
  <c r="I80" i="34" s="1"/>
  <c r="I81" i="34"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K62" i="34" l="1"/>
  <c r="L61" i="34" s="1"/>
  <c r="J63" i="34"/>
  <c r="J64" i="34" s="1"/>
  <c r="J77" i="34" s="1"/>
  <c r="J80" i="34" s="1"/>
  <c r="J81" i="34" s="1"/>
  <c r="H81" i="31"/>
  <c r="D46" i="20"/>
  <c r="M12" i="20"/>
  <c r="K63" i="31"/>
  <c r="K64" i="31" s="1"/>
  <c r="I87" i="31"/>
  <c r="I66" i="31" s="1"/>
  <c r="I76" i="31" s="1"/>
  <c r="I77" i="31" s="1"/>
  <c r="I80" i="31" s="1"/>
  <c r="I81" i="31" s="1"/>
  <c r="I30" i="10"/>
  <c r="I14" i="10" s="1"/>
  <c r="I24" i="10" s="1"/>
  <c r="L62" i="31"/>
  <c r="M61" i="31" s="1"/>
  <c r="L62" i="34" l="1"/>
  <c r="M61" i="34" s="1"/>
  <c r="K63" i="34"/>
  <c r="K64" i="34" s="1"/>
  <c r="K77" i="34" s="1"/>
  <c r="K80" i="34" s="1"/>
  <c r="K81" i="34" s="1"/>
  <c r="D47" i="20"/>
  <c r="N12" i="20"/>
  <c r="J30" i="10"/>
  <c r="J14" i="10" s="1"/>
  <c r="J24" i="10" s="1"/>
  <c r="J87" i="31"/>
  <c r="J66" i="31" s="1"/>
  <c r="J76" i="31" s="1"/>
  <c r="J77" i="31" s="1"/>
  <c r="J80" i="31" s="1"/>
  <c r="J81" i="31" s="1"/>
  <c r="L63" i="31"/>
  <c r="L64" i="31" s="1"/>
  <c r="M62" i="31"/>
  <c r="N61" i="31" s="1"/>
  <c r="M62" i="34" l="1"/>
  <c r="N61" i="34" s="1"/>
  <c r="L63" i="34"/>
  <c r="L64" i="34" s="1"/>
  <c r="L77" i="34" s="1"/>
  <c r="L80" i="34" s="1"/>
  <c r="L81" i="34" s="1"/>
  <c r="K87" i="31"/>
  <c r="K66" i="31" s="1"/>
  <c r="K76" i="31" s="1"/>
  <c r="K77" i="31" s="1"/>
  <c r="K80" i="31" s="1"/>
  <c r="K81" i="31" s="1"/>
  <c r="K30" i="10"/>
  <c r="K14" i="10" s="1"/>
  <c r="K24" i="10" s="1"/>
  <c r="D48" i="20"/>
  <c r="O12" i="20"/>
  <c r="M63" i="31"/>
  <c r="M64" i="31" s="1"/>
  <c r="N62" i="31"/>
  <c r="O61" i="31" s="1"/>
  <c r="N62" i="34" l="1"/>
  <c r="O61" i="34" s="1"/>
  <c r="M63" i="34"/>
  <c r="M64" i="34" s="1"/>
  <c r="M77" i="34" s="1"/>
  <c r="M80" i="34" s="1"/>
  <c r="M81" i="34" s="1"/>
  <c r="D49" i="20"/>
  <c r="P12" i="20"/>
  <c r="L30" i="10"/>
  <c r="L14" i="10" s="1"/>
  <c r="L24" i="10" s="1"/>
  <c r="L87" i="31"/>
  <c r="L66" i="31" s="1"/>
  <c r="L76" i="31" s="1"/>
  <c r="L77" i="31" s="1"/>
  <c r="L80" i="31" s="1"/>
  <c r="L81" i="31" s="1"/>
  <c r="O62" i="31"/>
  <c r="P61" i="31" s="1"/>
  <c r="N63" i="31"/>
  <c r="N64" i="31" s="1"/>
  <c r="O62" i="34" l="1"/>
  <c r="P61" i="34" s="1"/>
  <c r="N63" i="34"/>
  <c r="N64" i="34" s="1"/>
  <c r="N77" i="34" s="1"/>
  <c r="N80" i="34" s="1"/>
  <c r="N81" i="34" s="1"/>
  <c r="D50" i="20"/>
  <c r="Q12" i="20"/>
  <c r="M87" i="31"/>
  <c r="M66" i="31" s="1"/>
  <c r="M76" i="31" s="1"/>
  <c r="M77" i="31" s="1"/>
  <c r="M80" i="31" s="1"/>
  <c r="M81" i="31" s="1"/>
  <c r="M30" i="10"/>
  <c r="M14" i="10" s="1"/>
  <c r="M24" i="10" s="1"/>
  <c r="P62" i="31"/>
  <c r="Q61" i="31" s="1"/>
  <c r="O63" i="31"/>
  <c r="O64" i="31" s="1"/>
  <c r="P62" i="34" l="1"/>
  <c r="Q61" i="34" s="1"/>
  <c r="O63" i="34"/>
  <c r="O64" i="34" s="1"/>
  <c r="O77" i="34" s="1"/>
  <c r="O80" i="34" s="1"/>
  <c r="O81" i="34" s="1"/>
  <c r="R12" i="20"/>
  <c r="D51" i="20"/>
  <c r="N30" i="10"/>
  <c r="N14" i="10" s="1"/>
  <c r="N24" i="10" s="1"/>
  <c r="N87" i="31"/>
  <c r="N66" i="31" s="1"/>
  <c r="N76" i="31" s="1"/>
  <c r="N77" i="31" s="1"/>
  <c r="N80" i="31" s="1"/>
  <c r="N81" i="31" s="1"/>
  <c r="Q62" i="31"/>
  <c r="R61" i="31" s="1"/>
  <c r="P63" i="31"/>
  <c r="P64" i="31" s="1"/>
  <c r="Q62" i="34" l="1"/>
  <c r="R61" i="34" s="1"/>
  <c r="P63" i="34"/>
  <c r="P64" i="34" s="1"/>
  <c r="P77" i="34" s="1"/>
  <c r="P80" i="34" s="1"/>
  <c r="P81" i="34" s="1"/>
  <c r="O87" i="31"/>
  <c r="O66" i="31" s="1"/>
  <c r="O76" i="31" s="1"/>
  <c r="O77" i="31" s="1"/>
  <c r="O80" i="31" s="1"/>
  <c r="O81" i="31" s="1"/>
  <c r="O30" i="10"/>
  <c r="O14" i="10" s="1"/>
  <c r="O24" i="10" s="1"/>
  <c r="D52" i="20"/>
  <c r="S12" i="20"/>
  <c r="R62" i="31"/>
  <c r="S61" i="31" s="1"/>
  <c r="Q63" i="31"/>
  <c r="Q64" i="31" s="1"/>
  <c r="R62" i="34" l="1"/>
  <c r="S61" i="34" s="1"/>
  <c r="Q63" i="34"/>
  <c r="Q64" i="34" s="1"/>
  <c r="Q77" i="34" s="1"/>
  <c r="Q80" i="34" s="1"/>
  <c r="Q81" i="34" s="1"/>
  <c r="P30" i="10"/>
  <c r="P14" i="10" s="1"/>
  <c r="P24" i="10" s="1"/>
  <c r="P87" i="31"/>
  <c r="P66" i="31" s="1"/>
  <c r="P76" i="31" s="1"/>
  <c r="P77" i="31" s="1"/>
  <c r="P80" i="31" s="1"/>
  <c r="P81" i="31" s="1"/>
  <c r="D53" i="20"/>
  <c r="T12" i="20"/>
  <c r="S62" i="31"/>
  <c r="T61" i="31" s="1"/>
  <c r="R63" i="31"/>
  <c r="R64" i="31" s="1"/>
  <c r="S62" i="34" l="1"/>
  <c r="T61" i="34" s="1"/>
  <c r="R63" i="34"/>
  <c r="R64" i="34" s="1"/>
  <c r="R77" i="34" s="1"/>
  <c r="R80" i="34" s="1"/>
  <c r="R81" i="34" s="1"/>
  <c r="Q87" i="31"/>
  <c r="Q66" i="31" s="1"/>
  <c r="Q76" i="31" s="1"/>
  <c r="Q77" i="31" s="1"/>
  <c r="Q80" i="31" s="1"/>
  <c r="Q81" i="31" s="1"/>
  <c r="Q30" i="10"/>
  <c r="Q14" i="10" s="1"/>
  <c r="Q24" i="10" s="1"/>
  <c r="D54" i="20"/>
  <c r="U12" i="20"/>
  <c r="T62" i="31"/>
  <c r="U61" i="31" s="1"/>
  <c r="S63" i="31"/>
  <c r="S64" i="31" s="1"/>
  <c r="T62" i="34" l="1"/>
  <c r="U61" i="34" s="1"/>
  <c r="S63" i="34"/>
  <c r="S64" i="34" s="1"/>
  <c r="S77" i="34" s="1"/>
  <c r="S80" i="34" s="1"/>
  <c r="S81" i="34" s="1"/>
  <c r="R30" i="10"/>
  <c r="R14" i="10" s="1"/>
  <c r="R24" i="10" s="1"/>
  <c r="R87" i="31"/>
  <c r="R66" i="31" s="1"/>
  <c r="R76" i="31" s="1"/>
  <c r="R77" i="31" s="1"/>
  <c r="R80" i="31" s="1"/>
  <c r="R81" i="31" s="1"/>
  <c r="D55" i="20"/>
  <c r="V12" i="20"/>
  <c r="U62" i="31"/>
  <c r="V61" i="31" s="1"/>
  <c r="T63" i="31"/>
  <c r="T64" i="31" s="1"/>
  <c r="U62" i="34" l="1"/>
  <c r="V61" i="34" s="1"/>
  <c r="T63" i="34"/>
  <c r="T64" i="34" s="1"/>
  <c r="T77" i="34" s="1"/>
  <c r="T80" i="34" s="1"/>
  <c r="T81" i="34" s="1"/>
  <c r="S87" i="31"/>
  <c r="S66" i="31" s="1"/>
  <c r="S76" i="31" s="1"/>
  <c r="S77" i="31" s="1"/>
  <c r="S80" i="31" s="1"/>
  <c r="S81" i="31" s="1"/>
  <c r="S30" i="10"/>
  <c r="S14" i="10" s="1"/>
  <c r="S24" i="10" s="1"/>
  <c r="D56" i="20"/>
  <c r="W12" i="20"/>
  <c r="V62" i="31"/>
  <c r="W61" i="31" s="1"/>
  <c r="U63" i="31"/>
  <c r="U64" i="31" s="1"/>
  <c r="V62" i="34" l="1"/>
  <c r="W61" i="34" s="1"/>
  <c r="U63" i="34"/>
  <c r="U64" i="34" s="1"/>
  <c r="U77" i="34" s="1"/>
  <c r="U80" i="34" s="1"/>
  <c r="U81" i="34" s="1"/>
  <c r="T30" i="10"/>
  <c r="T14" i="10" s="1"/>
  <c r="T24" i="10" s="1"/>
  <c r="T87" i="31"/>
  <c r="T66" i="31" s="1"/>
  <c r="T76" i="31" s="1"/>
  <c r="T77" i="31" s="1"/>
  <c r="T80" i="31" s="1"/>
  <c r="T81" i="31" s="1"/>
  <c r="D57" i="20"/>
  <c r="X12" i="20"/>
  <c r="W62" i="31"/>
  <c r="X61" i="31" s="1"/>
  <c r="V63" i="31"/>
  <c r="V64" i="31" s="1"/>
  <c r="W62" i="34" l="1"/>
  <c r="X61" i="34" s="1"/>
  <c r="V63" i="34"/>
  <c r="V64" i="34" s="1"/>
  <c r="V77" i="34" s="1"/>
  <c r="V80" i="34" s="1"/>
  <c r="V81" i="34" s="1"/>
  <c r="U87" i="31"/>
  <c r="U66" i="31" s="1"/>
  <c r="U76" i="31" s="1"/>
  <c r="U77" i="31" s="1"/>
  <c r="U80" i="31" s="1"/>
  <c r="U81" i="31" s="1"/>
  <c r="U30" i="10"/>
  <c r="U14" i="10" s="1"/>
  <c r="U24" i="10" s="1"/>
  <c r="D58" i="20"/>
  <c r="Y12" i="20"/>
  <c r="X62" i="31"/>
  <c r="Y61" i="31" s="1"/>
  <c r="W63" i="31"/>
  <c r="W64" i="31" s="1"/>
  <c r="X62" i="34" l="1"/>
  <c r="Y61" i="34" s="1"/>
  <c r="W63" i="34"/>
  <c r="W64" i="34" s="1"/>
  <c r="W77" i="34" s="1"/>
  <c r="W80" i="34" s="1"/>
  <c r="W81" i="34" s="1"/>
  <c r="D59" i="20"/>
  <c r="Z12" i="20"/>
  <c r="V30" i="10"/>
  <c r="V14" i="10" s="1"/>
  <c r="V24" i="10" s="1"/>
  <c r="V87" i="31"/>
  <c r="V66" i="31" s="1"/>
  <c r="V76" i="31" s="1"/>
  <c r="V77" i="31" s="1"/>
  <c r="V80" i="31" s="1"/>
  <c r="V81" i="31" s="1"/>
  <c r="Y62" i="31"/>
  <c r="Z61" i="31" s="1"/>
  <c r="X63" i="31"/>
  <c r="X64" i="31" s="1"/>
  <c r="Y62" i="34" l="1"/>
  <c r="Z61" i="34" s="1"/>
  <c r="X63" i="34"/>
  <c r="X64" i="34" s="1"/>
  <c r="X77" i="34" s="1"/>
  <c r="X80" i="34" s="1"/>
  <c r="X81" i="34" s="1"/>
  <c r="D60" i="20"/>
  <c r="AA12" i="20"/>
  <c r="W87" i="31"/>
  <c r="W66" i="31" s="1"/>
  <c r="W76" i="31" s="1"/>
  <c r="W77" i="31" s="1"/>
  <c r="W80" i="31" s="1"/>
  <c r="W81" i="31" s="1"/>
  <c r="W30" i="10"/>
  <c r="W14" i="10" s="1"/>
  <c r="W24" i="10" s="1"/>
  <c r="Z62" i="31"/>
  <c r="AA61" i="31" s="1"/>
  <c r="Y63" i="31"/>
  <c r="Y64" i="31" s="1"/>
  <c r="Z62" i="34" l="1"/>
  <c r="AA61" i="34" s="1"/>
  <c r="Y63" i="34"/>
  <c r="Y64" i="34" s="1"/>
  <c r="Y77" i="34" s="1"/>
  <c r="Y80" i="34" s="1"/>
  <c r="Y81" i="34" s="1"/>
  <c r="D61" i="20"/>
  <c r="AB12" i="20"/>
  <c r="X30" i="10"/>
  <c r="X14" i="10" s="1"/>
  <c r="X24" i="10" s="1"/>
  <c r="X87" i="31"/>
  <c r="X66" i="31" s="1"/>
  <c r="X76" i="31" s="1"/>
  <c r="X77" i="31" s="1"/>
  <c r="X80" i="31" s="1"/>
  <c r="X81" i="31" s="1"/>
  <c r="AA62" i="31"/>
  <c r="AB61" i="31" s="1"/>
  <c r="Z63" i="31"/>
  <c r="Z64" i="31" s="1"/>
  <c r="C4" i="34" l="1"/>
  <c r="G30" i="29" s="1"/>
  <c r="AA62" i="34"/>
  <c r="AB61" i="34" s="1"/>
  <c r="Z63" i="34"/>
  <c r="Z64" i="34" s="1"/>
  <c r="Z77" i="34" s="1"/>
  <c r="Z80" i="34" s="1"/>
  <c r="Z81" i="34" s="1"/>
  <c r="D62" i="20"/>
  <c r="AC12" i="20"/>
  <c r="Y87" i="31"/>
  <c r="Y66" i="31" s="1"/>
  <c r="Y76" i="31" s="1"/>
  <c r="Y77" i="31" s="1"/>
  <c r="Y80" i="31" s="1"/>
  <c r="Y81" i="31" s="1"/>
  <c r="Y30" i="10"/>
  <c r="Y14" i="10" s="1"/>
  <c r="Y24" i="10" s="1"/>
  <c r="AB62" i="31"/>
  <c r="AC61" i="31" s="1"/>
  <c r="AA63" i="31"/>
  <c r="AA64" i="31" s="1"/>
  <c r="AA63" i="34" l="1"/>
  <c r="AA64" i="34" s="1"/>
  <c r="AA77" i="34" s="1"/>
  <c r="AA80" i="34" s="1"/>
  <c r="AA81" i="34" s="1"/>
  <c r="AB62" i="34"/>
  <c r="AC61" i="34" s="1"/>
  <c r="D63" i="20"/>
  <c r="AD12" i="20"/>
  <c r="Z30" i="10"/>
  <c r="Z14" i="10" s="1"/>
  <c r="Z24" i="10" s="1"/>
  <c r="Z87" i="31"/>
  <c r="Z66" i="31" s="1"/>
  <c r="Z76" i="31" s="1"/>
  <c r="Z77" i="31" s="1"/>
  <c r="Z80" i="31" s="1"/>
  <c r="Z81" i="31" s="1"/>
  <c r="AC62" i="31"/>
  <c r="AD61" i="31" s="1"/>
  <c r="AB63" i="31"/>
  <c r="AB64" i="31" s="1"/>
  <c r="AC62" i="34" l="1"/>
  <c r="AD61" i="34" s="1"/>
  <c r="AB63" i="34"/>
  <c r="AB64" i="34" s="1"/>
  <c r="AB77" i="34" s="1"/>
  <c r="AB80" i="34" s="1"/>
  <c r="AB81" i="34" s="1"/>
  <c r="D64" i="20"/>
  <c r="AE12" i="20"/>
  <c r="AA87" i="31"/>
  <c r="AA66" i="31" s="1"/>
  <c r="AA76" i="31" s="1"/>
  <c r="AA77" i="31" s="1"/>
  <c r="AA80" i="31" s="1"/>
  <c r="AA81" i="31" s="1"/>
  <c r="C4" i="31" s="1"/>
  <c r="G29" i="29" s="1"/>
  <c r="AA30" i="10"/>
  <c r="AA14" i="10" s="1"/>
  <c r="AA24" i="10" s="1"/>
  <c r="AC63" i="31"/>
  <c r="AC64" i="31" s="1"/>
  <c r="AD62" i="31"/>
  <c r="AE61" i="31" s="1"/>
  <c r="AC63" i="34" l="1"/>
  <c r="AC64" i="34" s="1"/>
  <c r="AC77" i="34" s="1"/>
  <c r="AC80" i="34" s="1"/>
  <c r="AC81" i="34" s="1"/>
  <c r="AD62" i="34"/>
  <c r="AE61" i="34" s="1"/>
  <c r="D65" i="20"/>
  <c r="AF12" i="20"/>
  <c r="AB30" i="10"/>
  <c r="AB14" i="10" s="1"/>
  <c r="AB24" i="10" s="1"/>
  <c r="AB87" i="31"/>
  <c r="AB66" i="31" s="1"/>
  <c r="AB76" i="31" s="1"/>
  <c r="AB77" i="31" s="1"/>
  <c r="AB80" i="31" s="1"/>
  <c r="AB81" i="31" s="1"/>
  <c r="AE62" i="31"/>
  <c r="AF61" i="31" s="1"/>
  <c r="AD63" i="31"/>
  <c r="AD64" i="31" s="1"/>
  <c r="AE62" i="34" l="1"/>
  <c r="AF61" i="34" s="1"/>
  <c r="AD63" i="34"/>
  <c r="AD64" i="34" s="1"/>
  <c r="AD77" i="34" s="1"/>
  <c r="AD80" i="34" s="1"/>
  <c r="AD81" i="34" s="1"/>
  <c r="D66" i="20"/>
  <c r="AG12" i="20"/>
  <c r="AC87" i="31"/>
  <c r="AC66" i="31" s="1"/>
  <c r="AC76" i="31" s="1"/>
  <c r="AC77" i="31" s="1"/>
  <c r="AC80" i="31" s="1"/>
  <c r="AC81" i="31" s="1"/>
  <c r="AC30" i="10"/>
  <c r="AC14" i="10" s="1"/>
  <c r="AC24" i="10" s="1"/>
  <c r="AF62" i="31"/>
  <c r="AG61" i="31" s="1"/>
  <c r="AE63" i="31"/>
  <c r="AE64" i="31" s="1"/>
  <c r="AE63" i="34" l="1"/>
  <c r="AE64" i="34" s="1"/>
  <c r="AE77" i="34" s="1"/>
  <c r="AE80" i="34" s="1"/>
  <c r="AE81" i="34" s="1"/>
  <c r="AF62" i="34"/>
  <c r="AG61" i="34" s="1"/>
  <c r="D67" i="20"/>
  <c r="AH12" i="20"/>
  <c r="AD30" i="10"/>
  <c r="AD14" i="10" s="1"/>
  <c r="AD24" i="10" s="1"/>
  <c r="AD87" i="31"/>
  <c r="AD66" i="31" s="1"/>
  <c r="AD76" i="31" s="1"/>
  <c r="AD77" i="31" s="1"/>
  <c r="AD80" i="31" s="1"/>
  <c r="AD81" i="31" s="1"/>
  <c r="AG62" i="31"/>
  <c r="AH61" i="31" s="1"/>
  <c r="AF63" i="31"/>
  <c r="AF64" i="31" s="1"/>
  <c r="AG62" i="34" l="1"/>
  <c r="AH61" i="34" s="1"/>
  <c r="AF63" i="34"/>
  <c r="AF64" i="34" s="1"/>
  <c r="AF77" i="34" s="1"/>
  <c r="AF80" i="34" s="1"/>
  <c r="AF81" i="34" s="1"/>
  <c r="D68" i="20"/>
  <c r="AI12" i="20"/>
  <c r="AE87" i="31"/>
  <c r="AE66" i="31" s="1"/>
  <c r="AE76" i="31" s="1"/>
  <c r="AE77" i="31" s="1"/>
  <c r="AE80" i="31" s="1"/>
  <c r="AE81" i="31" s="1"/>
  <c r="AE30" i="10"/>
  <c r="AE14" i="10" s="1"/>
  <c r="AE24" i="10" s="1"/>
  <c r="AH62" i="31"/>
  <c r="AI61" i="31" s="1"/>
  <c r="AG63" i="31"/>
  <c r="AG64" i="31" s="1"/>
  <c r="AG63" i="34" l="1"/>
  <c r="AG64" i="34" s="1"/>
  <c r="AG77" i="34" s="1"/>
  <c r="AG80" i="34" s="1"/>
  <c r="AG81" i="34" s="1"/>
  <c r="AH62" i="34"/>
  <c r="AI61" i="34" s="1"/>
  <c r="D69" i="20"/>
  <c r="AJ12" i="20"/>
  <c r="AF30" i="10"/>
  <c r="AF14" i="10" s="1"/>
  <c r="AF24" i="10" s="1"/>
  <c r="AF87" i="31"/>
  <c r="AF66" i="31" s="1"/>
  <c r="AF76" i="31" s="1"/>
  <c r="AF77" i="31" s="1"/>
  <c r="AF80" i="31" s="1"/>
  <c r="AF81" i="31" s="1"/>
  <c r="AI62" i="31"/>
  <c r="AJ61" i="31" s="1"/>
  <c r="AH63" i="31"/>
  <c r="AH64" i="31" s="1"/>
  <c r="C5" i="34" l="1"/>
  <c r="H30" i="29" s="1"/>
  <c r="AI62" i="34"/>
  <c r="AJ61" i="34" s="1"/>
  <c r="AH63" i="34"/>
  <c r="AH64" i="34" s="1"/>
  <c r="AH77" i="34" s="1"/>
  <c r="AH80" i="34" s="1"/>
  <c r="AH81" i="34" s="1"/>
  <c r="D70" i="20"/>
  <c r="AK12" i="20"/>
  <c r="AG87" i="31"/>
  <c r="AG66" i="31" s="1"/>
  <c r="AG76" i="31" s="1"/>
  <c r="AG77" i="31" s="1"/>
  <c r="AG80" i="31" s="1"/>
  <c r="AG81" i="31" s="1"/>
  <c r="AG30" i="10"/>
  <c r="AG14" i="10" s="1"/>
  <c r="AG24" i="10" s="1"/>
  <c r="AJ62" i="31"/>
  <c r="AK61" i="31" s="1"/>
  <c r="AI63" i="31"/>
  <c r="AI64" i="31" s="1"/>
  <c r="AJ62" i="34" l="1"/>
  <c r="AK61" i="34" s="1"/>
  <c r="AI63" i="34"/>
  <c r="AI64" i="34" s="1"/>
  <c r="AI77" i="34" s="1"/>
  <c r="AI80" i="34" s="1"/>
  <c r="AI81" i="34" s="1"/>
  <c r="D71" i="20"/>
  <c r="AL12" i="20"/>
  <c r="AH30" i="10"/>
  <c r="AH14" i="10" s="1"/>
  <c r="AH24" i="10" s="1"/>
  <c r="AH87" i="31"/>
  <c r="AH66" i="31" s="1"/>
  <c r="AH76" i="31" s="1"/>
  <c r="AH77" i="31" s="1"/>
  <c r="AH80" i="31" s="1"/>
  <c r="AH81" i="31" s="1"/>
  <c r="AK62" i="31"/>
  <c r="AL61" i="31" s="1"/>
  <c r="AJ63" i="31"/>
  <c r="AJ64" i="31" s="1"/>
  <c r="AK62" i="34" l="1"/>
  <c r="AL61" i="34" s="1"/>
  <c r="AJ63" i="34"/>
  <c r="AJ64" i="34" s="1"/>
  <c r="AJ77" i="34" s="1"/>
  <c r="AJ80" i="34" s="1"/>
  <c r="AJ81" i="34" s="1"/>
  <c r="D72" i="20"/>
  <c r="AM12" i="20"/>
  <c r="AI87" i="31"/>
  <c r="AI66" i="31" s="1"/>
  <c r="AI76" i="31" s="1"/>
  <c r="AI77" i="31" s="1"/>
  <c r="AI80" i="31" s="1"/>
  <c r="AI81" i="31" s="1"/>
  <c r="C5" i="31" s="1"/>
  <c r="H29" i="29" s="1"/>
  <c r="AI30" i="10"/>
  <c r="AI14" i="10" s="1"/>
  <c r="AI24" i="10" s="1"/>
  <c r="AK63" i="31"/>
  <c r="AK64" i="31" s="1"/>
  <c r="AL62" i="31"/>
  <c r="AM61" i="31" s="1"/>
  <c r="AL62" i="34" l="1"/>
  <c r="AM61" i="34" s="1"/>
  <c r="AK63" i="34"/>
  <c r="AK64" i="34" s="1"/>
  <c r="AK77" i="34" s="1"/>
  <c r="AK80" i="34" s="1"/>
  <c r="AK81" i="34" s="1"/>
  <c r="D73" i="20"/>
  <c r="AN12" i="20"/>
  <c r="AJ30" i="10"/>
  <c r="AJ14" i="10" s="1"/>
  <c r="AJ24" i="10" s="1"/>
  <c r="AJ87" i="31"/>
  <c r="AJ66" i="31" s="1"/>
  <c r="AJ76" i="31" s="1"/>
  <c r="AJ77" i="31" s="1"/>
  <c r="AJ80" i="31" s="1"/>
  <c r="AJ81" i="31" s="1"/>
  <c r="AM62" i="31"/>
  <c r="AN61" i="31" s="1"/>
  <c r="AL63" i="31"/>
  <c r="AL64" i="31" s="1"/>
  <c r="AM62" i="34" l="1"/>
  <c r="AN61" i="34" s="1"/>
  <c r="AL63" i="34"/>
  <c r="AL64" i="34" s="1"/>
  <c r="AL77" i="34" s="1"/>
  <c r="AL80" i="34" s="1"/>
  <c r="AL81" i="34" s="1"/>
  <c r="D75" i="20"/>
  <c r="AO12" i="20"/>
  <c r="AK87" i="31"/>
  <c r="AK66" i="31" s="1"/>
  <c r="AK76" i="31" s="1"/>
  <c r="AK77" i="31" s="1"/>
  <c r="AK80" i="31" s="1"/>
  <c r="AK81" i="31" s="1"/>
  <c r="AK30" i="10"/>
  <c r="AK14" i="10" s="1"/>
  <c r="AK24" i="10" s="1"/>
  <c r="AN62" i="31"/>
  <c r="AO61" i="31" s="1"/>
  <c r="AM63" i="31"/>
  <c r="AM64" i="31" s="1"/>
  <c r="AM77" i="31" s="1"/>
  <c r="AM80" i="31" s="1"/>
  <c r="AN62" i="34" l="1"/>
  <c r="AO61" i="34" s="1"/>
  <c r="AM63" i="34"/>
  <c r="AM64" i="34" s="1"/>
  <c r="AM77" i="34" s="1"/>
  <c r="AM80" i="34" s="1"/>
  <c r="AM81" i="34" s="1"/>
  <c r="AL30" i="10"/>
  <c r="AL14" i="10" s="1"/>
  <c r="AL24" i="10" s="1"/>
  <c r="AL87" i="31"/>
  <c r="AL66" i="31" s="1"/>
  <c r="AL76" i="31" s="1"/>
  <c r="AL77" i="31" s="1"/>
  <c r="AL80" i="31" s="1"/>
  <c r="AL81" i="31" s="1"/>
  <c r="AM81" i="31" s="1"/>
  <c r="AO62" i="31"/>
  <c r="AP61" i="31" s="1"/>
  <c r="AN63" i="31"/>
  <c r="AN64" i="31" s="1"/>
  <c r="AN77" i="31" s="1"/>
  <c r="AN80" i="31" s="1"/>
  <c r="AO62" i="34" l="1"/>
  <c r="AP61" i="34" s="1"/>
  <c r="AN63" i="34"/>
  <c r="AN64" i="34" s="1"/>
  <c r="AN77" i="34" s="1"/>
  <c r="AN80" i="34" s="1"/>
  <c r="AN81" i="34" s="1"/>
  <c r="AN81" i="31"/>
  <c r="AP62" i="31"/>
  <c r="AQ61" i="31" s="1"/>
  <c r="AO63" i="31"/>
  <c r="AO64" i="31" s="1"/>
  <c r="AO77" i="31" s="1"/>
  <c r="AO80" i="31" s="1"/>
  <c r="AP62" i="34" l="1"/>
  <c r="AQ61" i="34" s="1"/>
  <c r="AO63" i="34"/>
  <c r="AO64" i="34" s="1"/>
  <c r="AO77" i="34" s="1"/>
  <c r="AO80" i="34" s="1"/>
  <c r="AO81" i="34" s="1"/>
  <c r="AO81" i="31"/>
  <c r="AQ62" i="31"/>
  <c r="AR61" i="31" s="1"/>
  <c r="AP63" i="31"/>
  <c r="AP64" i="31" s="1"/>
  <c r="AP77" i="31" s="1"/>
  <c r="AP80" i="31" s="1"/>
  <c r="C6" i="34" l="1"/>
  <c r="I30" i="29" s="1"/>
  <c r="AQ62" i="34"/>
  <c r="AR61" i="34" s="1"/>
  <c r="AP63" i="34"/>
  <c r="AP64" i="34" s="1"/>
  <c r="AP77" i="34" s="1"/>
  <c r="AP80" i="34" s="1"/>
  <c r="AP81" i="34" s="1"/>
  <c r="AP81" i="31"/>
  <c r="AR62" i="31"/>
  <c r="AS61" i="31" s="1"/>
  <c r="AQ63" i="31"/>
  <c r="AQ64" i="31" s="1"/>
  <c r="AQ77" i="31" s="1"/>
  <c r="AQ80" i="31" s="1"/>
  <c r="AR62" i="34" l="1"/>
  <c r="AS61" i="34" s="1"/>
  <c r="AQ63" i="34"/>
  <c r="AQ64" i="34" s="1"/>
  <c r="AQ77" i="34" s="1"/>
  <c r="AQ80" i="34" s="1"/>
  <c r="AQ81" i="34" s="1"/>
  <c r="AQ81" i="31"/>
  <c r="C6" i="31"/>
  <c r="I29" i="29" s="1"/>
  <c r="AS62" i="31"/>
  <c r="AT61" i="31" s="1"/>
  <c r="AR63" i="31"/>
  <c r="AR64" i="31" s="1"/>
  <c r="AR77" i="31" s="1"/>
  <c r="AR80" i="31" s="1"/>
  <c r="AS62" i="34" l="1"/>
  <c r="AT61" i="34" s="1"/>
  <c r="AR63" i="34"/>
  <c r="AR64" i="34" s="1"/>
  <c r="AR77" i="34" s="1"/>
  <c r="AR80" i="34" s="1"/>
  <c r="AR81" i="34" s="1"/>
  <c r="AR81" i="31"/>
  <c r="AS63" i="31"/>
  <c r="AS64" i="31" s="1"/>
  <c r="AS77" i="31" s="1"/>
  <c r="AS80" i="31" s="1"/>
  <c r="AT62" i="31"/>
  <c r="AU61" i="31" s="1"/>
  <c r="AT62" i="34" l="1"/>
  <c r="AU61" i="34" s="1"/>
  <c r="AS63" i="34"/>
  <c r="AS64" i="34" s="1"/>
  <c r="AS77" i="34" s="1"/>
  <c r="AS80" i="34" s="1"/>
  <c r="AS81" i="34" s="1"/>
  <c r="AS81" i="31"/>
  <c r="AU62" i="31"/>
  <c r="AV61" i="31" s="1"/>
  <c r="AT63" i="31"/>
  <c r="AT64" i="31" s="1"/>
  <c r="AT77" i="31" s="1"/>
  <c r="AT80" i="31" s="1"/>
  <c r="AU62" i="34" l="1"/>
  <c r="AV61" i="34" s="1"/>
  <c r="AT63" i="34"/>
  <c r="AT64" i="34" s="1"/>
  <c r="AT77" i="34" s="1"/>
  <c r="AT80" i="34" s="1"/>
  <c r="AT81" i="34" s="1"/>
  <c r="AT81" i="31"/>
  <c r="AV62" i="31"/>
  <c r="AW61" i="31" s="1"/>
  <c r="AU63" i="31"/>
  <c r="AU64" i="31" s="1"/>
  <c r="AU77" i="31" s="1"/>
  <c r="AU80" i="31" s="1"/>
  <c r="AV62" i="34" l="1"/>
  <c r="AW61" i="34" s="1"/>
  <c r="AU63" i="34"/>
  <c r="AU64" i="34" s="1"/>
  <c r="AU77" i="34" s="1"/>
  <c r="AU80" i="34" s="1"/>
  <c r="AU81" i="34" s="1"/>
  <c r="AU81" i="31"/>
  <c r="AW62" i="31"/>
  <c r="AX61" i="31" s="1"/>
  <c r="AV63" i="31"/>
  <c r="AV64" i="31" s="1"/>
  <c r="AV77" i="31" s="1"/>
  <c r="AV80" i="31" s="1"/>
  <c r="AW62" i="34" l="1"/>
  <c r="AX61" i="34" s="1"/>
  <c r="AV63" i="34"/>
  <c r="AV64" i="34" s="1"/>
  <c r="AV77" i="34" s="1"/>
  <c r="AV80" i="34" s="1"/>
  <c r="AV81" i="34" s="1"/>
  <c r="AV81" i="31"/>
  <c r="AX62" i="31"/>
  <c r="AY61" i="31" s="1"/>
  <c r="AW63" i="31"/>
  <c r="AW64" i="31" s="1"/>
  <c r="AW77" i="31" s="1"/>
  <c r="AW80" i="31" s="1"/>
  <c r="AX62" i="34" l="1"/>
  <c r="AY61" i="34" s="1"/>
  <c r="AW63" i="34"/>
  <c r="AW64" i="34" s="1"/>
  <c r="AW77" i="34" s="1"/>
  <c r="AW80" i="34" s="1"/>
  <c r="AW81" i="34" s="1"/>
  <c r="AW81" i="31"/>
  <c r="AY62" i="31"/>
  <c r="AZ61" i="31" s="1"/>
  <c r="AX63" i="31"/>
  <c r="AX64" i="31" s="1"/>
  <c r="AX77" i="31" s="1"/>
  <c r="AX80" i="31" s="1"/>
  <c r="AY62" i="34" l="1"/>
  <c r="AZ61" i="34" s="1"/>
  <c r="AX63" i="34"/>
  <c r="AX64" i="34" s="1"/>
  <c r="AX77" i="34" s="1"/>
  <c r="AX80" i="34" s="1"/>
  <c r="AX81" i="34" s="1"/>
  <c r="AX81" i="31"/>
  <c r="AZ62" i="31"/>
  <c r="BA61" i="31" s="1"/>
  <c r="AY63" i="31"/>
  <c r="AY64" i="31" s="1"/>
  <c r="AY77" i="31" s="1"/>
  <c r="AY80" i="31" s="1"/>
  <c r="AZ62" i="34" l="1"/>
  <c r="BA61" i="34" s="1"/>
  <c r="AY63" i="34"/>
  <c r="AY64" i="34" s="1"/>
  <c r="AY77" i="34" s="1"/>
  <c r="AY80" i="34" s="1"/>
  <c r="AY81" i="34" s="1"/>
  <c r="AY81" i="31"/>
  <c r="BA62" i="31"/>
  <c r="BB61" i="31" s="1"/>
  <c r="AZ63" i="31"/>
  <c r="AZ64" i="31" s="1"/>
  <c r="AZ77" i="31" s="1"/>
  <c r="AZ80" i="31" s="1"/>
  <c r="BA62" i="34" l="1"/>
  <c r="BB61" i="34" s="1"/>
  <c r="AZ63" i="34"/>
  <c r="AZ64" i="34" s="1"/>
  <c r="AZ77" i="34" s="1"/>
  <c r="AZ80" i="34" s="1"/>
  <c r="AZ81" i="34" s="1"/>
  <c r="AZ81" i="31"/>
  <c r="BB62" i="31"/>
  <c r="BC61" i="31" s="1"/>
  <c r="BA63" i="31"/>
  <c r="BA64" i="31" s="1"/>
  <c r="BA77" i="31" s="1"/>
  <c r="BA80" i="31" s="1"/>
  <c r="BB62" i="34" l="1"/>
  <c r="BC61" i="34" s="1"/>
  <c r="BA63" i="34"/>
  <c r="BA64" i="34" s="1"/>
  <c r="BA77" i="34" s="1"/>
  <c r="BA80" i="34" s="1"/>
  <c r="BA81" i="34" s="1"/>
  <c r="BA81" i="31"/>
  <c r="BC62" i="31"/>
  <c r="BD61" i="31" s="1"/>
  <c r="BB63" i="31"/>
  <c r="BB64" i="31" s="1"/>
  <c r="BB77" i="31" s="1"/>
  <c r="BB80" i="31" s="1"/>
  <c r="BC62" i="34" l="1"/>
  <c r="BD61" i="34" s="1"/>
  <c r="BB63" i="34"/>
  <c r="BB64" i="34" s="1"/>
  <c r="BB77" i="34" s="1"/>
  <c r="BB80" i="34" s="1"/>
  <c r="BB81" i="34" s="1"/>
  <c r="BB81" i="31"/>
  <c r="BD62" i="31"/>
  <c r="BD63" i="31" s="1"/>
  <c r="BD64" i="31" s="1"/>
  <c r="BD77" i="31" s="1"/>
  <c r="BD80" i="31" s="1"/>
  <c r="BC63" i="31"/>
  <c r="BC64" i="31" s="1"/>
  <c r="BC77" i="31" s="1"/>
  <c r="BC80" i="31" s="1"/>
  <c r="BC81" i="31" l="1"/>
  <c r="C7" i="34"/>
  <c r="J30" i="29" s="1"/>
  <c r="BD62" i="34"/>
  <c r="BD63" i="34" s="1"/>
  <c r="BD64" i="34" s="1"/>
  <c r="BD77" i="34" s="1"/>
  <c r="BD80" i="34" s="1"/>
  <c r="BC63" i="34"/>
  <c r="BC64" i="34" s="1"/>
  <c r="BC77" i="34" s="1"/>
  <c r="BC80" i="34" s="1"/>
  <c r="BC81" i="34" s="1"/>
  <c r="BD81" i="31"/>
  <c r="C7" i="31" s="1"/>
  <c r="J29" i="29" s="1"/>
  <c r="BD81" i="34" l="1"/>
</calcChain>
</file>

<file path=xl/sharedStrings.xml><?xml version="1.0" encoding="utf-8"?>
<sst xmlns="http://schemas.openxmlformats.org/spreadsheetml/2006/main" count="834" uniqueCount="363">
  <si>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</si>
  <si>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</si>
  <si>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</si>
  <si>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</si>
  <si>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</si>
  <si>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</si>
  <si>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</si>
  <si>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</si>
  <si>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</si>
  <si>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</si>
  <si>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</si>
  <si>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</si>
  <si>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</si>
  <si>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</si>
  <si>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</si>
  <si>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</si>
  <si>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</si>
  <si>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</si>
  <si>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</si>
  <si>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</si>
  <si>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</si>
  <si>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</si>
  <si>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</si>
  <si>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</si>
  <si>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</si>
  <si>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</si>
  <si>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</si>
  <si>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</si>
  <si>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</si>
  <si>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</si>
  <si>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</si>
  <si>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</si>
  <si>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</si>
  <si>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</si>
  <si>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</si>
  <si>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</si>
  <si>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</si>
  <si>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</si>
  <si>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</si>
  <si>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</si>
  <si>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</si>
  <si>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</si>
  <si>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</si>
  <si>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</si>
  <si>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</si>
  <si>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</si>
  <si>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</si>
  <si>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</si>
  <si>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</si>
  <si>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</si>
  <si>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</si>
  <si>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</si>
  <si>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</si>
  <si>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</si>
  <si>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</si>
  <si>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</si>
  <si>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</si>
  <si>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</si>
  <si>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</si>
  <si>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</si>
  <si>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</si>
  <si>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</si>
  <si>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</si>
  <si>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</si>
  <si>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</si>
  <si>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</si>
  <si>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</si>
  <si>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</si>
  <si>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</si>
  <si>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</si>
  <si>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</si>
  <si>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</si>
  <si>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</si>
  <si>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</si>
  <si>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</si>
  <si>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</si>
  <si>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</si>
  <si>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</si>
  <si>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</si>
  <si>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</si>
  <si>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</si>
  <si>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</si>
  <si>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</si>
  <si>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</si>
  <si>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</si>
  <si>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</si>
  <si>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</si>
  <si>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</si>
  <si>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</si>
  <si>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</si>
  <si>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</si>
  <si>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</si>
  <si>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</si>
  <si>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</si>
  <si>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</si>
  <si>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</si>
  <si>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</si>
  <si>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</si>
  <si>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</si>
  <si>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</si>
  <si>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</si>
  <si>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</si>
  <si>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</si>
  <si>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</si>
  <si>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</si>
  <si>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</si>
  <si>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</si>
  <si>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</si>
  <si>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</si>
  <si>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</si>
  <si>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</si>
  <si>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</si>
  <si>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</si>
  <si>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</si>
  <si>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</si>
  <si>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</si>
  <si>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</si>
  <si>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</si>
  <si>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</si>
  <si>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</si>
  <si>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</si>
  <si>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</si>
  <si>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</si>
  <si>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</si>
  <si>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</si>
  <si>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</si>
  <si>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</si>
  <si>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</si>
  <si>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</si>
  <si>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</si>
  <si>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</si>
  <si>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</si>
  <si>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</si>
  <si>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</si>
  <si>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</si>
  <si>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</si>
  <si>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</si>
  <si>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</si>
  <si>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</si>
  <si>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</si>
  <si>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</si>
  <si>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</si>
  <si>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</si>
  <si>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</si>
  <si>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</si>
  <si>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</si>
  <si>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</si>
  <si>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</si>
  <si>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</si>
  <si>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</si>
  <si>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</si>
  <si>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</si>
  <si>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</si>
  <si>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</si>
  <si>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</si>
  <si>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</si>
  <si>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</si>
  <si>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</si>
  <si>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</si>
  <si>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</si>
  <si>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</si>
  <si>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</si>
  <si>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</si>
  <si>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</si>
  <si>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</si>
  <si>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</si>
  <si>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</si>
  <si>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</si>
  <si>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</si>
  <si>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</si>
  <si>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</si>
  <si>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</si>
  <si>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</si>
  <si>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</si>
  <si>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</si>
  <si>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</si>
  <si>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</si>
  <si>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</si>
  <si>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</si>
  <si>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</si>
  <si>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</si>
  <si>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</si>
  <si>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</si>
  <si>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</si>
  <si>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</si>
  <si>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</si>
  <si>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</si>
  <si>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</si>
  <si>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</si>
  <si>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</si>
  <si>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</si>
  <si>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</si>
  <si>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</si>
  <si>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</si>
  <si>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</si>
  <si>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</si>
  <si>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</si>
  <si>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</si>
  <si>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</si>
  <si>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</si>
  <si>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</si>
  <si>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</si>
  <si>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</si>
  <si>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</si>
  <si>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</si>
  <si>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</si>
  <si>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</si>
  <si>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</si>
  <si>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</si>
  <si>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</si>
  <si>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</si>
  <si>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</si>
  <si>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</si>
  <si>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</si>
  <si>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</si>
  <si>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</si>
  <si>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</si>
  <si>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</si>
  <si>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</si>
  <si>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</si>
  <si>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</si>
  <si>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</si>
  <si>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</si>
  <si>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</si>
  <si>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</si>
  <si>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</si>
  <si>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</si>
  <si>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</si>
  <si>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</si>
  <si>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</si>
  <si>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</si>
  <si>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</si>
  <si>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</si>
  <si>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</si>
  <si>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</si>
  <si>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</si>
  <si>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</si>
  <si>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</si>
  <si>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</si>
  <si>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</si>
  <si>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</si>
  <si>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</si>
  <si>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</si>
  <si>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</si>
  <si>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</si>
  <si>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</si>
  <si>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</si>
  <si>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</si>
  <si>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</si>
  <si>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</si>
  <si>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</si>
  <si>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</si>
  <si>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</si>
  <si>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</si>
  <si>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</si>
  <si>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</si>
  <si>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</si>
  <si>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</si>
  <si>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</si>
  <si>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</si>
  <si>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</si>
  <si>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</si>
  <si>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</si>
  <si>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</si>
  <si>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</si>
  <si>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</si>
  <si>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</si>
  <si>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</si>
  <si>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</si>
  <si>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</si>
  <si>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</si>
  <si>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</si>
  <si>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</si>
  <si>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</si>
  <si>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</si>
  <si>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</si>
  <si>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</si>
  <si>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</si>
  <si>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</si>
  <si>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</si>
  <si>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</si>
  <si>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</si>
  <si>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</si>
  <si>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</si>
  <si>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</si>
  <si>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</si>
  <si>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</si>
  <si>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</si>
  <si>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</si>
  <si>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</si>
  <si>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</si>
  <si>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</si>
  <si>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</si>
  <si>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</si>
  <si>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</si>
  <si>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</si>
  <si>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</si>
  <si>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</si>
  <si>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</si>
  <si>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</si>
  <si>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</si>
  <si>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</si>
  <si>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</si>
  <si>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</si>
  <si>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</si>
  <si>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</si>
  <si>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</si>
  <si>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</si>
  <si>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</si>
  <si>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</si>
  <si>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</si>
  <si>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</si>
  <si>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</si>
  <si>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</si>
  <si>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</si>
  <si>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</si>
  <si>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</si>
  <si>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</si>
  <si>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</si>
  <si>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</si>
  <si>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</si>
  <si>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</si>
  <si>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</si>
  <si>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</si>
  <si>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</si>
  <si>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</si>
  <si>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</si>
  <si>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</si>
  <si>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</si>
  <si>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</si>
  <si>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</si>
  <si>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</si>
  <si>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</si>
  <si>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</si>
  <si>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</si>
  <si>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</si>
  <si>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</si>
  <si>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</si>
  <si>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</si>
  <si>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Replace existing 11kV switchboard to increase fault rating.</t>
  </si>
  <si>
    <t>Baseline</t>
  </si>
  <si>
    <t xml:space="preserve">Replace existing transformers for units with higher impedance. Cardiff South site is very space restricted.  Extension is not an option as the site is land locked and therefore the addition of additional equipment for fault limitation is not an option.  </t>
  </si>
  <si>
    <t>Replacement of 11kV switchboard for fault level purposes.</t>
  </si>
  <si>
    <t>Space restrictions at the site means that switchboard has to be changed in situ.</t>
  </si>
  <si>
    <t>24 x 11kV circuit breakers removed.</t>
  </si>
  <si>
    <t>24 x 11kV circuit breakers with enhanced fault rating installed.</t>
  </si>
  <si>
    <t>Net change in assets = 0.</t>
  </si>
  <si>
    <t>Higher impedance transformer units installed.</t>
  </si>
  <si>
    <t xml:space="preserve">Because site is landlocked assumed that transformer will be changed in situ. </t>
  </si>
  <si>
    <t>Assets installed = 2 x40MVA 132/11kV transformers</t>
  </si>
  <si>
    <t>Assets removed = 2 x 40MVA 132/11kV transformers</t>
  </si>
  <si>
    <t>CBA Option - Baseline Scenario</t>
  </si>
  <si>
    <t>Because of site location and size any remedial works has to contained within the existing site boundary.  Therefore installation other fault limiting equipment is not a viable option.</t>
  </si>
  <si>
    <t>CBA Option 1</t>
  </si>
  <si>
    <t>Option 1(i)</t>
  </si>
  <si>
    <t>1(i)</t>
  </si>
  <si>
    <t xml:space="preserve">Same as option 1, but with a consideration of the costs for the baseline solution increasing by around 10%. This is reflected by increasing the avoided DNO costs (baseline costs)  by 10% (both the capital costs and I&amp;M costs) </t>
  </si>
  <si>
    <t>The baseline option is still the optimum solution even with a 10% increment in costs</t>
  </si>
  <si>
    <t>Sensitivity Analysis  of the adopted Baseline option (Replacement of the 11kV Switchboard at Cardiff south) in the event that its implementation costs (and related I&amp;M costs) increased by around 10%</t>
  </si>
  <si>
    <t>This is the most cost effective way of addressing the overstressed 11kV switchgear at Cardiff South</t>
  </si>
  <si>
    <t>Replace existing transformers for units with higher impedance</t>
  </si>
  <si>
    <t>CBA Option 1(i)</t>
  </si>
  <si>
    <t>To address high fault levels on the 11kV switchgear at Cardiff South 132/11kV substation, beyond the equipments rating.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</si>
</sst>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1">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10" fontId="4" fillId="5" borderId="3" xfId="1" applyNumberFormat="1" applyFont="1" applyFill="1" applyBorder="1" applyProtection="1">
      <protection locked="0"/>
    </xf>
    <xf numFmtId="0" fontId="0" fillId="0" borderId="0" xfId="0" applyAlignment="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231</v>
      </c>
      <c r="C2" s="98" t="s">
        <v>239</v>
      </c>
      <c r="D2" s="98" t="s">
        <v>238</v>
      </c>
      <c r="E2" s="98" t="s">
        <v>232</v>
      </c>
    </row>
    <row r="3" spans="2:5" s="97" customFormat="1" ht="62.25" customHeight="1">
      <c r="B3" s="99" t="s">
        <v>233</v>
      </c>
      <c r="C3" s="99" t="s">
        <v>236</v>
      </c>
      <c r="D3" s="99"/>
      <c r="E3" s="100" t="s">
        <v>237</v>
      </c>
    </row>
    <row r="4" spans="2:5" s="97" customFormat="1" ht="62.25" customHeight="1">
      <c r="B4" s="99" t="s">
        <v>234</v>
      </c>
      <c r="C4" s="99" t="s">
        <v>240</v>
      </c>
      <c r="D4" s="101">
        <v>41352</v>
      </c>
      <c r="E4" s="99" t="s">
        <v>241</v>
      </c>
    </row>
    <row r="5" spans="2:5" s="97" customFormat="1" ht="84" customHeight="1">
      <c r="B5" s="99" t="s">
        <v>235</v>
      </c>
      <c r="C5" s="99" t="s">
        <v>246</v>
      </c>
      <c r="D5" s="101" t="s">
        <v>242</v>
      </c>
      <c r="E5" s="99" t="s">
        <v>243</v>
      </c>
    </row>
    <row r="6" spans="2:5" ht="111" customHeight="1">
      <c r="B6" s="102" t="s">
        <v>244</v>
      </c>
      <c r="C6" s="102" t="s">
        <v>245</v>
      </c>
      <c r="D6" s="103">
        <v>41380</v>
      </c>
      <c r="E6" s="102"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B6" sqref="B6"/>
    </sheetView>
  </sheetViews>
  <sheetFormatPr defaultRowHeight="15"/>
  <cols>
    <col min="1" max="1" width="5.85546875" style="138" customWidth="1"/>
    <col min="2" max="2" width="64.85546875" style="138" customWidth="1"/>
    <col min="3" max="16384" width="9.140625" style="138"/>
  </cols>
  <sheetData>
    <row r="1" spans="1:4" ht="18.75">
      <c r="A1" s="1" t="s">
        <v>82</v>
      </c>
    </row>
    <row r="2" spans="1:4">
      <c r="A2" s="138" t="s">
        <v>78</v>
      </c>
    </row>
    <row r="3" spans="1:4" ht="45.75" customHeight="1">
      <c r="A3" s="146">
        <v>1</v>
      </c>
      <c r="B3" s="159" t="s">
        <v>356</v>
      </c>
      <c r="C3" s="160"/>
      <c r="D3" s="161"/>
    </row>
    <row r="5" spans="1:4">
      <c r="B5" s="139"/>
      <c r="C5" s="133"/>
    </row>
    <row r="6" spans="1:4">
      <c r="B6" s="132"/>
      <c r="C6" s="131"/>
    </row>
    <row r="7" spans="1:4">
      <c r="B7" s="132"/>
      <c r="C7" s="129"/>
    </row>
    <row r="8" spans="1:4">
      <c r="B8" s="132"/>
      <c r="C8" s="136"/>
    </row>
    <row r="9" spans="1:4">
      <c r="B9" s="132"/>
      <c r="C9" s="136"/>
    </row>
    <row r="10" spans="1:4">
      <c r="B10" s="137"/>
      <c r="C10" s="136"/>
    </row>
    <row r="11" spans="1:4">
      <c r="B11" s="130"/>
      <c r="C11" s="129"/>
    </row>
    <row r="12" spans="1:4">
      <c r="B12" s="132"/>
      <c r="C12" s="136"/>
    </row>
    <row r="13" spans="1:4">
      <c r="B13" s="132"/>
      <c r="C13" s="136"/>
    </row>
    <row r="14" spans="1:4">
      <c r="B14" s="132"/>
      <c r="C14" s="136"/>
    </row>
    <row r="15" spans="1:4">
      <c r="B15" s="137"/>
      <c r="C15" s="137"/>
    </row>
    <row r="16" spans="1:4">
      <c r="B16" s="130"/>
      <c r="C16" s="129"/>
    </row>
    <row r="17" spans="2:3">
      <c r="B17" s="132"/>
      <c r="C17" s="135"/>
    </row>
    <row r="18" spans="2:3">
      <c r="B18" s="132"/>
      <c r="C18" s="135"/>
    </row>
    <row r="19" spans="2:3">
      <c r="B19" s="132"/>
      <c r="C19" s="135"/>
    </row>
    <row r="22" spans="2:3">
      <c r="B22" s="134"/>
    </row>
    <row r="27" spans="2:3">
      <c r="B27" s="134"/>
    </row>
  </sheetData>
  <mergeCells count="1">
    <mergeCell ref="B3: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9" sqref="C9"/>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6" t="s">
        <v>79</v>
      </c>
    </row>
    <row r="2" spans="2:3">
      <c r="B2" s="25"/>
    </row>
    <row r="3" spans="2:3">
      <c r="B3" s="25"/>
    </row>
    <row r="4" spans="2:3">
      <c r="B4" s="86" t="s">
        <v>14</v>
      </c>
      <c r="C4" s="86" t="s">
        <v>26</v>
      </c>
    </row>
    <row r="5" spans="2:3" ht="45">
      <c r="B5" s="93" t="s">
        <v>39</v>
      </c>
      <c r="C5" s="30" t="s">
        <v>98</v>
      </c>
    </row>
    <row r="6" spans="2:3">
      <c r="B6" s="93" t="s">
        <v>220</v>
      </c>
      <c r="C6" s="30" t="s">
        <v>221</v>
      </c>
    </row>
    <row r="7" spans="2:3" ht="56.25" customHeight="1">
      <c r="B7" s="94" t="s">
        <v>303</v>
      </c>
      <c r="C7" s="30" t="s">
        <v>337</v>
      </c>
    </row>
    <row r="8" spans="2:3">
      <c r="B8" s="95" t="s">
        <v>304</v>
      </c>
      <c r="C8" s="30" t="s">
        <v>305</v>
      </c>
    </row>
    <row r="9" spans="2:3" ht="30">
      <c r="B9" s="94" t="s">
        <v>227</v>
      </c>
      <c r="C9" s="30" t="s">
        <v>336</v>
      </c>
    </row>
    <row r="10" spans="2:3">
      <c r="B10" s="95" t="s">
        <v>218</v>
      </c>
      <c r="C10" s="30" t="s">
        <v>219</v>
      </c>
    </row>
    <row r="12" spans="2:3">
      <c r="B12" s="25" t="s">
        <v>24</v>
      </c>
    </row>
    <row r="13" spans="2:3">
      <c r="B13" s="90" t="s">
        <v>25</v>
      </c>
    </row>
    <row r="14" spans="2:3">
      <c r="B14" s="91" t="s">
        <v>220</v>
      </c>
    </row>
    <row r="15" spans="2:3">
      <c r="B15" s="85" t="s">
        <v>226</v>
      </c>
    </row>
    <row r="16" spans="2:3">
      <c r="B16" s="92" t="s">
        <v>222</v>
      </c>
    </row>
    <row r="17" spans="2:4">
      <c r="B17" s="25"/>
    </row>
    <row r="18" spans="2:4">
      <c r="B18" s="2" t="s">
        <v>66</v>
      </c>
    </row>
    <row r="19" spans="2:4" ht="19.5" customHeight="1">
      <c r="B19" s="2" t="s">
        <v>223</v>
      </c>
    </row>
    <row r="20" spans="2:4">
      <c r="B20" s="88" t="s">
        <v>228</v>
      </c>
    </row>
    <row r="21" spans="2:4">
      <c r="B21" s="88" t="s">
        <v>229</v>
      </c>
    </row>
    <row r="22" spans="2:4" ht="25.5" customHeight="1">
      <c r="B22" s="87" t="s">
        <v>100</v>
      </c>
    </row>
    <row r="23" spans="2:4" ht="10.5" customHeight="1"/>
    <row r="24" spans="2:4" ht="24.75" customHeight="1">
      <c r="B24" s="88" t="s">
        <v>224</v>
      </c>
      <c r="C24" s="88"/>
      <c r="D24" s="88"/>
    </row>
    <row r="25" spans="2:4" ht="26.25" customHeight="1">
      <c r="B25" s="88" t="s">
        <v>315</v>
      </c>
      <c r="C25" s="88"/>
      <c r="D25" s="88"/>
    </row>
    <row r="26" spans="2:4" ht="32.25" customHeight="1">
      <c r="B26" s="147" t="s">
        <v>225</v>
      </c>
      <c r="C26" s="147"/>
      <c r="D26" s="147"/>
    </row>
    <row r="28" spans="2:4">
      <c r="B28" s="2" t="s">
        <v>99</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1" t="s">
        <v>362</v>
      </c>
      <c r="C2" s="152"/>
      <c r="D2" s="152"/>
      <c r="E2" s="152"/>
      <c r="F2" s="153"/>
      <c r="Z2" s="26" t="s">
        <v>81</v>
      </c>
    </row>
    <row r="3" spans="2:26" ht="24.75" customHeight="1">
      <c r="B3" s="154"/>
      <c r="C3" s="155"/>
      <c r="D3" s="155"/>
      <c r="E3" s="155"/>
      <c r="F3" s="156"/>
    </row>
    <row r="4" spans="2:26" ht="18" customHeight="1">
      <c r="B4" s="25" t="s">
        <v>80</v>
      </c>
      <c r="C4" s="27"/>
      <c r="D4" s="27"/>
      <c r="E4" s="27"/>
      <c r="F4" s="27"/>
    </row>
    <row r="5" spans="2:26" ht="24.75" customHeight="1">
      <c r="B5" s="169"/>
      <c r="C5" s="170"/>
      <c r="D5" s="170"/>
      <c r="E5" s="170"/>
      <c r="F5" s="171"/>
    </row>
    <row r="6" spans="2:26" ht="13.5" customHeight="1">
      <c r="B6" s="27"/>
      <c r="C6" s="27"/>
      <c r="D6" s="27"/>
      <c r="E6" s="27"/>
      <c r="F6" s="27"/>
    </row>
    <row r="7" spans="2:26">
      <c r="B7" s="25" t="s">
        <v>50</v>
      </c>
    </row>
    <row r="8" spans="2:26">
      <c r="B8" s="165" t="s">
        <v>27</v>
      </c>
      <c r="C8" s="166"/>
      <c r="D8" s="157" t="s">
        <v>30</v>
      </c>
      <c r="E8" s="157"/>
      <c r="F8" s="157"/>
    </row>
    <row r="9" spans="2:26" ht="38.25" customHeight="1">
      <c r="B9" s="167" t="s">
        <v>340</v>
      </c>
      <c r="C9" s="168"/>
      <c r="D9" s="158" t="s">
        <v>339</v>
      </c>
      <c r="E9" s="158"/>
      <c r="F9" s="158"/>
    </row>
    <row r="10" spans="2:26" ht="33.75" customHeight="1">
      <c r="B10" s="167" t="s">
        <v>227</v>
      </c>
      <c r="C10" s="168"/>
      <c r="D10" s="159" t="s">
        <v>341</v>
      </c>
      <c r="E10" s="160"/>
      <c r="F10" s="161"/>
    </row>
    <row r="11" spans="2:26" ht="45.75" customHeight="1">
      <c r="B11" s="167" t="s">
        <v>354</v>
      </c>
      <c r="C11" s="168"/>
      <c r="D11" s="162" t="s">
        <v>358</v>
      </c>
      <c r="E11" s="163"/>
      <c r="F11" s="164"/>
    </row>
    <row r="12" spans="2:26" ht="22.5" customHeight="1">
      <c r="B12" s="148"/>
      <c r="C12" s="149"/>
      <c r="D12" s="150"/>
      <c r="E12" s="150"/>
      <c r="F12" s="150"/>
    </row>
    <row r="13" spans="2:26" ht="22.5" customHeight="1">
      <c r="B13" s="148"/>
      <c r="C13" s="149"/>
      <c r="D13" s="150"/>
      <c r="E13" s="150"/>
      <c r="F13" s="150"/>
    </row>
    <row r="14" spans="2:26" ht="22.5" customHeight="1">
      <c r="B14" s="148"/>
      <c r="C14" s="149"/>
      <c r="D14" s="150"/>
      <c r="E14" s="150"/>
      <c r="F14" s="150"/>
    </row>
    <row r="15" spans="2:26" ht="22.5" customHeight="1">
      <c r="B15" s="148"/>
      <c r="C15" s="149"/>
      <c r="D15" s="150"/>
      <c r="E15" s="150"/>
      <c r="F15" s="150"/>
    </row>
    <row r="16" spans="2:26" ht="22.5" customHeight="1">
      <c r="B16" s="148"/>
      <c r="C16" s="149"/>
      <c r="D16" s="150"/>
      <c r="E16" s="150"/>
      <c r="F16" s="150"/>
    </row>
    <row r="17" spans="2:11" ht="22.5" customHeight="1">
      <c r="B17" s="148"/>
      <c r="C17" s="149"/>
      <c r="D17" s="150"/>
      <c r="E17" s="150"/>
      <c r="F17" s="150"/>
    </row>
    <row r="18" spans="2:11" ht="22.5" customHeight="1">
      <c r="B18" s="148"/>
      <c r="C18" s="149"/>
      <c r="D18" s="150"/>
      <c r="E18" s="150"/>
      <c r="F18" s="150"/>
    </row>
    <row r="19" spans="2:11" ht="22.5" customHeight="1">
      <c r="B19" s="148"/>
      <c r="C19" s="149"/>
      <c r="D19" s="150"/>
      <c r="E19" s="150"/>
      <c r="F19" s="150"/>
    </row>
    <row r="20" spans="2:11" ht="22.5" customHeight="1">
      <c r="B20" s="148"/>
      <c r="C20" s="149"/>
      <c r="D20" s="150"/>
      <c r="E20" s="150"/>
      <c r="F20" s="150"/>
    </row>
    <row r="21" spans="2:11" ht="22.5" customHeight="1">
      <c r="B21" s="148"/>
      <c r="C21" s="149"/>
      <c r="D21" s="150"/>
      <c r="E21" s="150"/>
      <c r="F21" s="150"/>
    </row>
    <row r="22" spans="2:11" ht="22.5" customHeight="1">
      <c r="B22" s="148"/>
      <c r="C22" s="149"/>
      <c r="D22" s="150"/>
      <c r="E22" s="150"/>
      <c r="F22" s="150"/>
    </row>
    <row r="23" spans="2:11" ht="22.5" customHeight="1">
      <c r="B23" s="148"/>
      <c r="C23" s="149"/>
      <c r="D23" s="150"/>
      <c r="E23" s="150"/>
      <c r="F23" s="150"/>
    </row>
    <row r="24" spans="2:11" ht="12.75" customHeight="1">
      <c r="B24" s="28"/>
      <c r="C24" s="28"/>
      <c r="D24" s="29"/>
      <c r="E24" s="29"/>
      <c r="F24" s="29"/>
    </row>
    <row r="25" spans="2:11">
      <c r="B25" s="25" t="s">
        <v>51</v>
      </c>
    </row>
    <row r="26" spans="2:11" ht="38.25" customHeight="1">
      <c r="B26" s="173" t="s">
        <v>48</v>
      </c>
      <c r="C26" s="175" t="s">
        <v>27</v>
      </c>
      <c r="D26" s="175" t="s">
        <v>28</v>
      </c>
      <c r="E26" s="175" t="s">
        <v>30</v>
      </c>
      <c r="F26" s="173" t="s">
        <v>31</v>
      </c>
      <c r="G26" s="172" t="s">
        <v>102</v>
      </c>
      <c r="H26" s="172"/>
      <c r="I26" s="172"/>
      <c r="J26" s="172"/>
      <c r="K26" s="172"/>
    </row>
    <row r="27" spans="2:11">
      <c r="B27" s="174"/>
      <c r="C27" s="176"/>
      <c r="D27" s="176"/>
      <c r="E27" s="176"/>
      <c r="F27" s="174"/>
      <c r="G27" s="63" t="s">
        <v>103</v>
      </c>
      <c r="H27" s="63" t="s">
        <v>104</v>
      </c>
      <c r="I27" s="63" t="s">
        <v>105</v>
      </c>
      <c r="J27" s="63" t="s">
        <v>106</v>
      </c>
      <c r="K27" s="63" t="s">
        <v>107</v>
      </c>
    </row>
    <row r="28" spans="2:11" ht="27.75" customHeight="1">
      <c r="B28" s="141" t="s">
        <v>340</v>
      </c>
      <c r="C28" s="142" t="str">
        <f>D9</f>
        <v>Replace existing 11kV switchboard to increase fault rating.</v>
      </c>
      <c r="D28" s="140" t="s">
        <v>29</v>
      </c>
      <c r="E28" s="142" t="s">
        <v>359</v>
      </c>
      <c r="F28" s="140"/>
      <c r="G28" s="143"/>
      <c r="H28" s="143"/>
      <c r="I28" s="143"/>
      <c r="J28" s="143"/>
      <c r="K28" s="140"/>
    </row>
    <row r="29" spans="2:11" ht="27.75" customHeight="1">
      <c r="B29" s="141">
        <v>1</v>
      </c>
      <c r="C29" s="142" t="s">
        <v>227</v>
      </c>
      <c r="D29" s="140" t="s">
        <v>81</v>
      </c>
      <c r="E29" s="142" t="s">
        <v>338</v>
      </c>
      <c r="F29" s="140"/>
      <c r="G29" s="143">
        <f>'Option 1'!$C$4</f>
        <v>-0.16105746843259083</v>
      </c>
      <c r="H29" s="143">
        <f>'Option 1'!$C$5</f>
        <v>-0.19331704107194161</v>
      </c>
      <c r="I29" s="143">
        <f>'Option 1'!$C$6</f>
        <v>-0.21665909232765157</v>
      </c>
      <c r="J29" s="143">
        <f>'Option 1'!C7</f>
        <v>-0.23757879463002374</v>
      </c>
      <c r="K29" s="144"/>
    </row>
    <row r="30" spans="2:11" ht="90">
      <c r="B30" s="141" t="s">
        <v>355</v>
      </c>
      <c r="C30" s="142" t="str">
        <f>D11</f>
        <v>Sensitivity Analysis  of the adopted Baseline option (Replacement of the 11kV Switchboard at Cardiff south) in the event that its implementation costs (and related I&amp;M costs) increased by around 10%</v>
      </c>
      <c r="D30" s="140" t="s">
        <v>81</v>
      </c>
      <c r="E30" s="142" t="s">
        <v>357</v>
      </c>
      <c r="F30" s="140"/>
      <c r="G30" s="143">
        <f>'Option 1 (i)'!$C4</f>
        <v>-0.11189423961015586</v>
      </c>
      <c r="H30" s="143">
        <f>'Option 1 (i)'!$C5</f>
        <v>-0.13332452777504361</v>
      </c>
      <c r="I30" s="143">
        <f>'Option 1 (i)'!$C6</f>
        <v>-0.14879330878282687</v>
      </c>
      <c r="J30" s="143">
        <f>'Option 1 (i)'!$C7</f>
        <v>-0.16258714389032983</v>
      </c>
      <c r="K30" s="140"/>
    </row>
    <row r="31" spans="2:11" ht="27.75" customHeight="1">
      <c r="B31" s="141">
        <v>2</v>
      </c>
      <c r="C31" s="140"/>
      <c r="D31" s="140"/>
      <c r="E31" s="142"/>
      <c r="F31" s="140"/>
      <c r="G31" s="143"/>
      <c r="H31" s="143"/>
      <c r="I31" s="143"/>
      <c r="J31" s="143"/>
      <c r="K31" s="140"/>
    </row>
    <row r="32" spans="2:11" ht="27.75" customHeight="1">
      <c r="B32" s="141">
        <v>3</v>
      </c>
      <c r="C32" s="140"/>
      <c r="D32" s="140"/>
      <c r="E32" s="142"/>
      <c r="F32" s="140"/>
      <c r="G32" s="143"/>
      <c r="H32" s="143"/>
      <c r="I32" s="143"/>
      <c r="J32" s="143"/>
      <c r="K32" s="140"/>
    </row>
    <row r="37" spans="2:2">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1:K32 B30:D30 F30:K30">
    <cfRule type="expression" dxfId="5" priority="12">
      <formula>$D29="adopted"</formula>
    </cfRule>
  </conditionalFormatting>
  <conditionalFormatting sqref="G29:K29">
    <cfRule type="expression" dxfId="4" priority="9">
      <formula>$D29="adopted"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1" t="s">
        <v>86</v>
      </c>
      <c r="C1" s="21"/>
      <c r="D1" s="21"/>
      <c r="E1" s="21"/>
      <c r="F1" s="31"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1"/>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5">
        <v>4.8300000000000003E-2</v>
      </c>
      <c r="D3" s="108" t="s">
        <v>297</v>
      </c>
      <c r="E3" s="21"/>
      <c r="F3" s="74"/>
      <c r="G3" s="126"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313</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205</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208</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206</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309</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310</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207</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311</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77" t="s">
        <v>75</v>
      </c>
      <c r="C13" s="178"/>
      <c r="D13" s="125" t="s">
        <v>327</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79"/>
      <c r="C14" s="180"/>
      <c r="D14" s="41" t="s">
        <v>109</v>
      </c>
      <c r="E14" s="21"/>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81" t="s">
        <v>328</v>
      </c>
      <c r="C15" s="40" t="s">
        <v>321</v>
      </c>
      <c r="D15" s="124">
        <v>1.3408686121386491</v>
      </c>
      <c r="E15" s="21"/>
      <c r="F15" s="67" t="s">
        <v>92</v>
      </c>
      <c r="G15" s="37"/>
      <c r="H15" s="37"/>
      <c r="I15" s="73"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81"/>
      <c r="C16" s="40" t="s">
        <v>322</v>
      </c>
      <c r="D16" s="124">
        <v>1.3004251926654264</v>
      </c>
      <c r="E16" s="80"/>
      <c r="F16" s="68" t="s">
        <v>157</v>
      </c>
      <c r="G16" s="37"/>
      <c r="H16" s="37"/>
      <c r="I16" s="73" t="s">
        <v>329</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81"/>
      <c r="C17" s="40" t="s">
        <v>323</v>
      </c>
      <c r="D17" s="124">
        <v>1.2670349113192076</v>
      </c>
      <c r="E17" s="80"/>
      <c r="F17" s="67" t="s">
        <v>210</v>
      </c>
      <c r="G17" s="69"/>
      <c r="H17" s="69"/>
      <c r="I17" s="76" t="s">
        <v>204</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81"/>
      <c r="C18" s="40" t="s">
        <v>324</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1"/>
      <c r="C19" s="40" t="s">
        <v>325</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1"/>
      <c r="C20" s="40" t="s">
        <v>326</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1"/>
      <c r="C21" s="40" t="s">
        <v>253</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1"/>
      <c r="C22" s="40" t="s">
        <v>254</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1"/>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1"/>
      <c r="C24" s="40" t="s">
        <v>109</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316</v>
      </c>
    </row>
    <row r="28" spans="1:59">
      <c r="B28" s="20" t="s">
        <v>250</v>
      </c>
      <c r="E28" s="71"/>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0"/>
    </row>
    <row r="33" spans="2:5" ht="47.25" customHeight="1">
      <c r="D33" s="105" t="s">
        <v>293</v>
      </c>
    </row>
    <row r="34" spans="2:5">
      <c r="B34" s="110" t="s">
        <v>247</v>
      </c>
      <c r="C34" s="20" t="s">
        <v>253</v>
      </c>
      <c r="D34" s="20">
        <f>0.58982*1000</f>
        <v>589.82000000000005</v>
      </c>
      <c r="E34" s="20" t="s">
        <v>294</v>
      </c>
    </row>
    <row r="35" spans="2:5">
      <c r="B35" s="110" t="s">
        <v>248</v>
      </c>
      <c r="C35" s="20" t="s">
        <v>254</v>
      </c>
      <c r="D35" s="70">
        <f>D34-$D$78</f>
        <v>575.32450000000006</v>
      </c>
    </row>
    <row r="36" spans="2:5">
      <c r="B36" s="110" t="s">
        <v>249</v>
      </c>
      <c r="C36" s="20" t="s">
        <v>74</v>
      </c>
      <c r="D36" s="70">
        <f t="shared" ref="D36:D73" si="2">D35-$D$78</f>
        <v>560.82900000000006</v>
      </c>
    </row>
    <row r="37" spans="2:5">
      <c r="C37" s="20" t="s">
        <v>109</v>
      </c>
      <c r="D37" s="70">
        <f t="shared" si="2"/>
        <v>546.33350000000007</v>
      </c>
    </row>
    <row r="38" spans="2:5">
      <c r="C38" s="20" t="s">
        <v>255</v>
      </c>
      <c r="D38" s="70">
        <f t="shared" si="2"/>
        <v>531.83800000000008</v>
      </c>
    </row>
    <row r="39" spans="2:5">
      <c r="C39" s="20" t="s">
        <v>256</v>
      </c>
      <c r="D39" s="70">
        <f t="shared" si="2"/>
        <v>517.34250000000009</v>
      </c>
    </row>
    <row r="40" spans="2:5">
      <c r="C40" s="20" t="s">
        <v>257</v>
      </c>
      <c r="D40" s="70">
        <f t="shared" si="2"/>
        <v>502.84700000000009</v>
      </c>
    </row>
    <row r="41" spans="2:5">
      <c r="C41" s="20" t="s">
        <v>258</v>
      </c>
      <c r="D41" s="70">
        <f t="shared" si="2"/>
        <v>488.3515000000001</v>
      </c>
    </row>
    <row r="42" spans="2:5">
      <c r="C42" s="20" t="s">
        <v>259</v>
      </c>
      <c r="D42" s="70">
        <f t="shared" si="2"/>
        <v>473.85600000000011</v>
      </c>
    </row>
    <row r="43" spans="2:5">
      <c r="C43" s="20" t="s">
        <v>260</v>
      </c>
      <c r="D43" s="70">
        <f t="shared" si="2"/>
        <v>459.36050000000012</v>
      </c>
    </row>
    <row r="44" spans="2:5">
      <c r="C44" s="20" t="s">
        <v>261</v>
      </c>
      <c r="D44" s="70">
        <f t="shared" si="2"/>
        <v>444.86500000000012</v>
      </c>
    </row>
    <row r="45" spans="2:5">
      <c r="C45" s="20" t="s">
        <v>262</v>
      </c>
      <c r="D45" s="70">
        <f t="shared" si="2"/>
        <v>430.36950000000013</v>
      </c>
    </row>
    <row r="46" spans="2:5">
      <c r="C46" s="20" t="s">
        <v>263</v>
      </c>
      <c r="D46" s="70">
        <f t="shared" si="2"/>
        <v>415.87400000000014</v>
      </c>
    </row>
    <row r="47" spans="2:5">
      <c r="C47" s="20" t="s">
        <v>264</v>
      </c>
      <c r="D47" s="70">
        <f t="shared" si="2"/>
        <v>401.37850000000014</v>
      </c>
    </row>
    <row r="48" spans="2:5">
      <c r="C48" s="20" t="s">
        <v>265</v>
      </c>
      <c r="D48" s="70">
        <f t="shared" si="2"/>
        <v>386.88300000000015</v>
      </c>
    </row>
    <row r="49" spans="3:4">
      <c r="C49" s="20" t="s">
        <v>266</v>
      </c>
      <c r="D49" s="70">
        <f t="shared" si="2"/>
        <v>372.38750000000016</v>
      </c>
    </row>
    <row r="50" spans="3:4">
      <c r="C50" s="20" t="s">
        <v>267</v>
      </c>
      <c r="D50" s="70">
        <f t="shared" si="2"/>
        <v>357.89200000000017</v>
      </c>
    </row>
    <row r="51" spans="3:4">
      <c r="C51" s="20" t="s">
        <v>268</v>
      </c>
      <c r="D51" s="70">
        <f t="shared" si="2"/>
        <v>343.39650000000017</v>
      </c>
    </row>
    <row r="52" spans="3:4">
      <c r="C52" s="20" t="s">
        <v>269</v>
      </c>
      <c r="D52" s="70">
        <f t="shared" si="2"/>
        <v>328.90100000000018</v>
      </c>
    </row>
    <row r="53" spans="3:4">
      <c r="C53" s="20" t="s">
        <v>270</v>
      </c>
      <c r="D53" s="70">
        <f t="shared" si="2"/>
        <v>314.40550000000019</v>
      </c>
    </row>
    <row r="54" spans="3:4">
      <c r="C54" s="20" t="s">
        <v>271</v>
      </c>
      <c r="D54" s="70">
        <f t="shared" si="2"/>
        <v>299.9100000000002</v>
      </c>
    </row>
    <row r="55" spans="3:4">
      <c r="C55" s="20" t="s">
        <v>272</v>
      </c>
      <c r="D55" s="70">
        <f t="shared" si="2"/>
        <v>285.4145000000002</v>
      </c>
    </row>
    <row r="56" spans="3:4">
      <c r="C56" s="20" t="s">
        <v>273</v>
      </c>
      <c r="D56" s="70">
        <f t="shared" si="2"/>
        <v>270.91900000000021</v>
      </c>
    </row>
    <row r="57" spans="3:4">
      <c r="C57" s="20" t="s">
        <v>274</v>
      </c>
      <c r="D57" s="70">
        <f t="shared" si="2"/>
        <v>256.42350000000022</v>
      </c>
    </row>
    <row r="58" spans="3:4">
      <c r="C58" s="20" t="s">
        <v>275</v>
      </c>
      <c r="D58" s="70">
        <f t="shared" si="2"/>
        <v>241.92800000000022</v>
      </c>
    </row>
    <row r="59" spans="3:4">
      <c r="C59" s="20" t="s">
        <v>276</v>
      </c>
      <c r="D59" s="70">
        <f t="shared" si="2"/>
        <v>227.43250000000023</v>
      </c>
    </row>
    <row r="60" spans="3:4">
      <c r="C60" s="20" t="s">
        <v>277</v>
      </c>
      <c r="D60" s="70">
        <f t="shared" si="2"/>
        <v>212.93700000000024</v>
      </c>
    </row>
    <row r="61" spans="3:4">
      <c r="C61" s="20" t="s">
        <v>278</v>
      </c>
      <c r="D61" s="70">
        <f t="shared" si="2"/>
        <v>198.44150000000025</v>
      </c>
    </row>
    <row r="62" spans="3:4">
      <c r="C62" s="20" t="s">
        <v>279</v>
      </c>
      <c r="D62" s="70">
        <f t="shared" si="2"/>
        <v>183.94600000000025</v>
      </c>
    </row>
    <row r="63" spans="3:4">
      <c r="C63" s="20" t="s">
        <v>280</v>
      </c>
      <c r="D63" s="70">
        <f t="shared" si="2"/>
        <v>169.45050000000026</v>
      </c>
    </row>
    <row r="64" spans="3:4">
      <c r="C64" s="20" t="s">
        <v>281</v>
      </c>
      <c r="D64" s="70">
        <f t="shared" si="2"/>
        <v>154.95500000000027</v>
      </c>
    </row>
    <row r="65" spans="3:5">
      <c r="C65" s="20" t="s">
        <v>282</v>
      </c>
      <c r="D65" s="70">
        <f t="shared" si="2"/>
        <v>140.45950000000028</v>
      </c>
    </row>
    <row r="66" spans="3:5">
      <c r="C66" s="20" t="s">
        <v>283</v>
      </c>
      <c r="D66" s="70">
        <f t="shared" si="2"/>
        <v>125.96400000000027</v>
      </c>
    </row>
    <row r="67" spans="3:5">
      <c r="C67" s="20" t="s">
        <v>284</v>
      </c>
      <c r="D67" s="70">
        <f t="shared" si="2"/>
        <v>111.46850000000026</v>
      </c>
    </row>
    <row r="68" spans="3:5">
      <c r="C68" s="20" t="s">
        <v>285</v>
      </c>
      <c r="D68" s="70">
        <f t="shared" si="2"/>
        <v>96.973000000000255</v>
      </c>
    </row>
    <row r="69" spans="3:5">
      <c r="C69" s="20" t="s">
        <v>286</v>
      </c>
      <c r="D69" s="70">
        <f t="shared" si="2"/>
        <v>82.477500000000248</v>
      </c>
    </row>
    <row r="70" spans="3:5">
      <c r="C70" s="20" t="s">
        <v>287</v>
      </c>
      <c r="D70" s="70">
        <f t="shared" si="2"/>
        <v>67.982000000000241</v>
      </c>
    </row>
    <row r="71" spans="3:5">
      <c r="C71" s="20" t="s">
        <v>288</v>
      </c>
      <c r="D71" s="70">
        <f t="shared" si="2"/>
        <v>53.486500000000241</v>
      </c>
    </row>
    <row r="72" spans="3:5">
      <c r="C72" s="20" t="s">
        <v>289</v>
      </c>
      <c r="D72" s="70">
        <f t="shared" si="2"/>
        <v>38.991000000000241</v>
      </c>
    </row>
    <row r="73" spans="3:5">
      <c r="C73" s="20" t="s">
        <v>290</v>
      </c>
      <c r="D73" s="70">
        <f t="shared" si="2"/>
        <v>24.495500000000241</v>
      </c>
    </row>
    <row r="74" spans="3:5">
      <c r="C74" s="20" t="s">
        <v>291</v>
      </c>
      <c r="D74" s="70">
        <v>10</v>
      </c>
    </row>
    <row r="75" spans="3:5">
      <c r="C75" s="20" t="s">
        <v>292</v>
      </c>
      <c r="D75" s="70">
        <f>D73-D78</f>
        <v>10.00000000000024</v>
      </c>
      <c r="E75" s="20" t="s">
        <v>295</v>
      </c>
    </row>
    <row r="78" spans="3:5">
      <c r="D78" s="106">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351</v>
      </c>
      <c r="C1" s="3"/>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6" t="s">
        <v>11</v>
      </c>
      <c r="B7" s="60" t="s">
        <v>159</v>
      </c>
      <c r="C7" s="59"/>
      <c r="D7" s="60" t="s">
        <v>40</v>
      </c>
      <c r="E7" s="61">
        <v>0</v>
      </c>
      <c r="F7" s="61">
        <v>0</v>
      </c>
      <c r="G7" s="61">
        <v>0</v>
      </c>
      <c r="H7" s="61">
        <v>0</v>
      </c>
      <c r="I7" s="61">
        <v>0</v>
      </c>
      <c r="J7" s="61">
        <v>-0.19785930226975559</v>
      </c>
      <c r="K7" s="61">
        <v>-0.59535547791661592</v>
      </c>
      <c r="L7" s="61">
        <v>0</v>
      </c>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0"/>
      <c r="AY7" s="60"/>
      <c r="AZ7" s="60"/>
      <c r="BA7" s="60"/>
      <c r="BB7" s="60"/>
      <c r="BC7" s="60"/>
      <c r="BD7" s="60"/>
    </row>
    <row r="8" spans="1:56">
      <c r="A8" s="187"/>
      <c r="B8" s="60" t="s">
        <v>176</v>
      </c>
      <c r="C8" s="59"/>
      <c r="D8" s="60" t="s">
        <v>40</v>
      </c>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0"/>
      <c r="AY8" s="60"/>
      <c r="AZ8" s="60"/>
      <c r="BA8" s="60"/>
      <c r="BB8" s="60"/>
      <c r="BC8" s="60"/>
      <c r="BD8" s="60"/>
    </row>
    <row r="9" spans="1:56">
      <c r="A9" s="187"/>
      <c r="B9" s="60" t="s">
        <v>198</v>
      </c>
      <c r="C9" s="59"/>
      <c r="D9" s="60" t="s">
        <v>40</v>
      </c>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0"/>
      <c r="AY9" s="60"/>
      <c r="AZ9" s="60"/>
      <c r="BA9" s="60"/>
      <c r="BB9" s="60"/>
      <c r="BC9" s="60"/>
      <c r="BD9" s="60"/>
    </row>
    <row r="10" spans="1:56">
      <c r="A10" s="187"/>
      <c r="B10" s="60" t="s">
        <v>198</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c r="A11" s="187"/>
      <c r="B11" s="60" t="s">
        <v>198</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c r="A12" s="188"/>
      <c r="B12" s="122" t="s">
        <v>197</v>
      </c>
      <c r="C12" s="57"/>
      <c r="D12" s="123" t="s">
        <v>40</v>
      </c>
      <c r="E12" s="58">
        <f>SUM(E7:E11)</f>
        <v>0</v>
      </c>
      <c r="F12" s="58">
        <f t="shared" ref="F12:AW12" si="0">SUM(F7:F11)</f>
        <v>0</v>
      </c>
      <c r="G12" s="58">
        <f t="shared" si="0"/>
        <v>0</v>
      </c>
      <c r="H12" s="58">
        <f t="shared" si="0"/>
        <v>0</v>
      </c>
      <c r="I12" s="58">
        <f t="shared" si="0"/>
        <v>0</v>
      </c>
      <c r="J12" s="58">
        <f t="shared" si="0"/>
        <v>-0.19785930226975559</v>
      </c>
      <c r="K12" s="58">
        <f t="shared" si="0"/>
        <v>-0.59535547791661592</v>
      </c>
      <c r="L12" s="58">
        <f t="shared" si="0"/>
        <v>0</v>
      </c>
      <c r="M12" s="58">
        <f t="shared" si="0"/>
        <v>0</v>
      </c>
      <c r="N12" s="58">
        <f t="shared" si="0"/>
        <v>0</v>
      </c>
      <c r="O12" s="58">
        <f t="shared" si="0"/>
        <v>0</v>
      </c>
      <c r="P12" s="58">
        <f t="shared" si="0"/>
        <v>0</v>
      </c>
      <c r="Q12" s="58">
        <f t="shared" si="0"/>
        <v>0</v>
      </c>
      <c r="R12" s="58">
        <f t="shared" si="0"/>
        <v>0</v>
      </c>
      <c r="S12" s="58">
        <f t="shared" si="0"/>
        <v>0</v>
      </c>
      <c r="T12" s="58">
        <f t="shared" si="0"/>
        <v>0</v>
      </c>
      <c r="U12" s="58">
        <f t="shared" si="0"/>
        <v>0</v>
      </c>
      <c r="V12" s="58">
        <f t="shared" si="0"/>
        <v>0</v>
      </c>
      <c r="W12" s="58">
        <f t="shared" si="0"/>
        <v>0</v>
      </c>
      <c r="X12" s="58">
        <f t="shared" si="0"/>
        <v>0</v>
      </c>
      <c r="Y12" s="58">
        <f t="shared" si="0"/>
        <v>0</v>
      </c>
      <c r="Z12" s="58">
        <f t="shared" si="0"/>
        <v>0</v>
      </c>
      <c r="AA12" s="58">
        <f t="shared" si="0"/>
        <v>0</v>
      </c>
      <c r="AB12" s="58">
        <f t="shared" si="0"/>
        <v>0</v>
      </c>
      <c r="AC12" s="58">
        <f t="shared" si="0"/>
        <v>0</v>
      </c>
      <c r="AD12" s="58">
        <f t="shared" si="0"/>
        <v>0</v>
      </c>
      <c r="AE12" s="58">
        <f t="shared" si="0"/>
        <v>0</v>
      </c>
      <c r="AF12" s="58">
        <f t="shared" si="0"/>
        <v>0</v>
      </c>
      <c r="AG12" s="58">
        <f t="shared" si="0"/>
        <v>0</v>
      </c>
      <c r="AH12" s="58">
        <f t="shared" si="0"/>
        <v>0</v>
      </c>
      <c r="AI12" s="58">
        <f t="shared" si="0"/>
        <v>0</v>
      </c>
      <c r="AJ12" s="58">
        <f t="shared" si="0"/>
        <v>0</v>
      </c>
      <c r="AK12" s="58">
        <f t="shared" si="0"/>
        <v>0</v>
      </c>
      <c r="AL12" s="58">
        <f t="shared" si="0"/>
        <v>0</v>
      </c>
      <c r="AM12" s="58">
        <f t="shared" si="0"/>
        <v>0</v>
      </c>
      <c r="AN12" s="58">
        <f t="shared" si="0"/>
        <v>0</v>
      </c>
      <c r="AO12" s="58">
        <f t="shared" si="0"/>
        <v>0</v>
      </c>
      <c r="AP12" s="58">
        <f t="shared" si="0"/>
        <v>0</v>
      </c>
      <c r="AQ12" s="58">
        <f t="shared" si="0"/>
        <v>0</v>
      </c>
      <c r="AR12" s="58">
        <f t="shared" si="0"/>
        <v>0</v>
      </c>
      <c r="AS12" s="58">
        <f t="shared" si="0"/>
        <v>0</v>
      </c>
      <c r="AT12" s="58">
        <f t="shared" si="0"/>
        <v>0</v>
      </c>
      <c r="AU12" s="58">
        <f t="shared" si="0"/>
        <v>0</v>
      </c>
      <c r="AV12" s="58">
        <f t="shared" si="0"/>
        <v>0</v>
      </c>
      <c r="AW12" s="58">
        <f t="shared" si="0"/>
        <v>0</v>
      </c>
      <c r="AX12" s="60"/>
      <c r="AY12" s="60"/>
      <c r="AZ12" s="60"/>
      <c r="BA12" s="60"/>
      <c r="BB12" s="60"/>
      <c r="BC12" s="60"/>
      <c r="BD12" s="60"/>
    </row>
    <row r="13" spans="1:56" ht="12.75" customHeight="1">
      <c r="A13" s="182" t="s">
        <v>307</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3"/>
      <c r="B14" s="9" t="s">
        <v>202</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3"/>
      <c r="B15" s="9" t="s">
        <v>298</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3"/>
      <c r="B16" s="9" t="s">
        <v>299</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3"/>
      <c r="B17" s="4" t="s">
        <v>203</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3"/>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3"/>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3"/>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3"/>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3"/>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3"/>
      <c r="B23" s="9" t="s">
        <v>211</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84"/>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217</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85" t="s">
        <v>306</v>
      </c>
      <c r="B29" s="4" t="s">
        <v>212</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85"/>
      <c r="B30" s="4" t="s">
        <v>213</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85"/>
      <c r="B31" s="4" t="s">
        <v>214</v>
      </c>
      <c r="D31" s="4"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85"/>
      <c r="B32" s="4" t="s">
        <v>215</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85"/>
      <c r="B33" s="4" t="s">
        <v>330</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85"/>
      <c r="B34" s="4" t="s">
        <v>331</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85"/>
      <c r="B35" s="4" t="s">
        <v>332</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85"/>
      <c r="B36" s="4" t="s">
        <v>216</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333</v>
      </c>
    </row>
    <row r="40" spans="1:56">
      <c r="B40" s="127" t="s">
        <v>155</v>
      </c>
    </row>
    <row r="41" spans="1:56">
      <c r="B41" s="4" t="s">
        <v>317</v>
      </c>
    </row>
    <row r="42" spans="1:56">
      <c r="B42" s="4" t="s">
        <v>334</v>
      </c>
    </row>
    <row r="43" spans="1:56" ht="16.5">
      <c r="A43" s="83">
        <v>2</v>
      </c>
      <c r="B43" s="67" t="s">
        <v>154</v>
      </c>
    </row>
    <row r="48" spans="1:56">
      <c r="C48" s="35"/>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9"/>
  <sheetViews>
    <sheetView workbookViewId="0">
      <selection activeCell="B13" sqref="B13"/>
    </sheetView>
  </sheetViews>
  <sheetFormatPr defaultRowHeight="15"/>
  <cols>
    <col min="1" max="1" width="5.85546875" customWidth="1"/>
    <col min="2" max="2" width="64.85546875" customWidth="1"/>
  </cols>
  <sheetData>
    <row r="1" spans="1:3" ht="18.75">
      <c r="A1" s="1" t="s">
        <v>302</v>
      </c>
    </row>
    <row r="2" spans="1:3">
      <c r="A2" t="s">
        <v>78</v>
      </c>
    </row>
    <row r="3" spans="1:3">
      <c r="A3">
        <v>1</v>
      </c>
      <c r="B3" t="s">
        <v>342</v>
      </c>
    </row>
    <row r="4" spans="1:3">
      <c r="A4">
        <v>2</v>
      </c>
      <c r="B4" t="s">
        <v>343</v>
      </c>
    </row>
    <row r="5" spans="1:3">
      <c r="A5">
        <v>3</v>
      </c>
      <c r="B5" s="139" t="s">
        <v>344</v>
      </c>
      <c r="C5" s="133"/>
    </row>
    <row r="6" spans="1:3">
      <c r="A6">
        <v>4</v>
      </c>
      <c r="B6" s="132" t="s">
        <v>345</v>
      </c>
      <c r="C6" s="131"/>
    </row>
    <row r="7" spans="1:3">
      <c r="A7">
        <v>5</v>
      </c>
      <c r="B7" s="132" t="s">
        <v>346</v>
      </c>
      <c r="C7" s="129"/>
    </row>
    <row r="8" spans="1:3">
      <c r="B8" s="132"/>
      <c r="C8" s="136"/>
    </row>
    <row r="9" spans="1:3" s="138" customFormat="1">
      <c r="B9" s="132"/>
      <c r="C9" s="136"/>
    </row>
    <row r="10" spans="1:3">
      <c r="B10" s="137"/>
      <c r="C10" s="136"/>
    </row>
    <row r="11" spans="1:3">
      <c r="B11" s="130"/>
      <c r="C11" s="129"/>
    </row>
    <row r="12" spans="1:3" s="138" customFormat="1">
      <c r="B12" s="132"/>
      <c r="C12" s="136"/>
    </row>
    <row r="13" spans="1:3">
      <c r="B13" s="132"/>
      <c r="C13" s="136"/>
    </row>
    <row r="14" spans="1:3">
      <c r="B14" s="132"/>
      <c r="C14" s="136"/>
    </row>
    <row r="15" spans="1:3">
      <c r="B15" s="137"/>
      <c r="C15" s="137"/>
    </row>
    <row r="16" spans="1:3">
      <c r="B16" s="130"/>
      <c r="C16" s="129"/>
    </row>
    <row r="17" spans="2:4">
      <c r="B17" s="132"/>
      <c r="C17" s="135"/>
    </row>
    <row r="18" spans="2:4">
      <c r="B18" s="132"/>
      <c r="C18" s="135"/>
    </row>
    <row r="19" spans="2:4">
      <c r="B19" s="132"/>
      <c r="C19" s="135"/>
      <c r="D19" s="138"/>
    </row>
    <row r="22" spans="2:4">
      <c r="B22" s="134"/>
    </row>
    <row r="27" spans="2:4">
      <c r="B27" s="134"/>
    </row>
    <row r="29" spans="2:4">
      <c r="B29" s="13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353</v>
      </c>
      <c r="C1" s="3" t="s">
        <v>360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-0.16105746843259083</v>
      </c>
      <c r="D4" s="9"/>
      <c r="E4" s="9"/>
      <c r="F4" s="84"/>
      <c r="G4" s="9"/>
      <c r="I4" s="39"/>
      <c r="AQ4" s="22"/>
      <c r="AR4" s="22"/>
      <c r="AS4" s="22"/>
      <c r="AT4" s="22"/>
      <c r="AU4" s="22"/>
      <c r="AV4" s="22"/>
      <c r="AW4" s="22"/>
      <c r="AX4" s="22"/>
      <c r="AY4" s="22"/>
      <c r="AZ4" s="22"/>
      <c r="BA4" s="22"/>
      <c r="BB4" s="22"/>
      <c r="BC4" s="22"/>
      <c r="BD4" s="22"/>
    </row>
    <row r="5" spans="1:56">
      <c r="B5" s="47">
        <v>24</v>
      </c>
      <c r="C5" s="43">
        <f>INDEX($E$81:$BD$81,1,$C$9+$B5-1)</f>
        <v>-0.19331704107194161</v>
      </c>
      <c r="D5" s="18"/>
      <c r="E5" s="62"/>
      <c r="F5" s="9"/>
      <c r="G5" s="9"/>
      <c r="AQ5" s="22"/>
      <c r="AR5" s="22"/>
      <c r="AS5" s="22"/>
      <c r="AT5" s="22"/>
      <c r="AU5" s="22"/>
      <c r="AV5" s="22"/>
      <c r="AW5" s="22"/>
      <c r="AX5" s="22"/>
      <c r="AY5" s="22"/>
      <c r="AZ5" s="22"/>
      <c r="BA5" s="22"/>
      <c r="BB5" s="22"/>
      <c r="BC5" s="22"/>
      <c r="BD5" s="22"/>
    </row>
    <row r="6" spans="1:56">
      <c r="B6" s="47">
        <v>32</v>
      </c>
      <c r="C6" s="43">
        <f>INDEX($E$81:$BD$81,1,$C$9+$B6-1)</f>
        <v>-0.21665909232765157</v>
      </c>
      <c r="D6" s="9"/>
      <c r="E6" s="9"/>
      <c r="F6" s="9"/>
      <c r="G6" s="9"/>
      <c r="AQ6" s="22"/>
      <c r="AR6" s="22"/>
      <c r="AS6" s="22"/>
      <c r="AT6" s="22"/>
      <c r="AU6" s="22"/>
      <c r="AV6" s="22"/>
      <c r="AW6" s="22"/>
      <c r="AX6" s="22"/>
      <c r="AY6" s="22"/>
      <c r="AZ6" s="22"/>
      <c r="BA6" s="22"/>
      <c r="BB6" s="22"/>
      <c r="BC6" s="22"/>
      <c r="BD6" s="22"/>
    </row>
    <row r="7" spans="1:56">
      <c r="B7" s="47">
        <v>45</v>
      </c>
      <c r="C7" s="43">
        <f>INDEX($E$81:$BD$81,1,$C$9+$B7-1)</f>
        <v>-0.23757879463002374</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6</v>
      </c>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6" t="s">
        <v>11</v>
      </c>
      <c r="B13" s="60" t="s">
        <v>159</v>
      </c>
      <c r="C13" s="59"/>
      <c r="D13" s="60" t="s">
        <v>40</v>
      </c>
      <c r="E13" s="61">
        <v>0</v>
      </c>
      <c r="F13" s="61">
        <v>0</v>
      </c>
      <c r="G13" s="61">
        <v>0</v>
      </c>
      <c r="H13" s="61">
        <v>0</v>
      </c>
      <c r="I13" s="61">
        <v>0</v>
      </c>
      <c r="J13" s="61">
        <v>-0.52045599075305271</v>
      </c>
      <c r="K13" s="61">
        <v>-0.51455723448507529</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87"/>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87"/>
      <c r="B15" s="60" t="s">
        <v>198</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7"/>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7"/>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8"/>
      <c r="B18" s="122" t="s">
        <v>197</v>
      </c>
      <c r="C18" s="128"/>
      <c r="D18" s="123" t="s">
        <v>40</v>
      </c>
      <c r="E18" s="58">
        <f>SUM(E13:E17)</f>
        <v>0</v>
      </c>
      <c r="F18" s="58">
        <f t="shared" ref="F18:AW18" si="0">SUM(F13:F17)</f>
        <v>0</v>
      </c>
      <c r="G18" s="58">
        <f t="shared" si="0"/>
        <v>0</v>
      </c>
      <c r="H18" s="58">
        <f t="shared" si="0"/>
        <v>0</v>
      </c>
      <c r="I18" s="58">
        <f t="shared" si="0"/>
        <v>0</v>
      </c>
      <c r="J18" s="58">
        <f t="shared" si="0"/>
        <v>-0.52045599075305271</v>
      </c>
      <c r="K18" s="58">
        <f t="shared" si="0"/>
        <v>-0.51455723448507529</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9" t="s">
        <v>301</v>
      </c>
      <c r="B19" s="60" t="s">
        <v>159</v>
      </c>
      <c r="C19" s="8"/>
      <c r="D19" s="9" t="s">
        <v>40</v>
      </c>
      <c r="E19" s="32"/>
      <c r="F19" s="32"/>
      <c r="G19" s="32"/>
      <c r="H19" s="32"/>
      <c r="I19" s="32"/>
      <c r="J19" s="32">
        <f>'Baseline scenario'!J7*-1</f>
        <v>0.19785930226975559</v>
      </c>
      <c r="K19" s="32">
        <f>'Baseline scenario'!K7*-1</f>
        <v>0.59535547791661592</v>
      </c>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89"/>
      <c r="B20" s="60" t="s">
        <v>176</v>
      </c>
      <c r="C20" s="8"/>
      <c r="D20" s="9" t="s">
        <v>40</v>
      </c>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89"/>
      <c r="B21" s="60" t="s">
        <v>198</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9"/>
      <c r="B22" s="60" t="s">
        <v>198</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9"/>
      <c r="B23" s="60" t="s">
        <v>198</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9"/>
      <c r="B24" s="60" t="s">
        <v>198</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90"/>
      <c r="B25" s="60" t="s">
        <v>319</v>
      </c>
      <c r="C25" s="8"/>
      <c r="D25" s="9" t="s">
        <v>40</v>
      </c>
      <c r="E25" s="65">
        <f>SUM(E19:E24)</f>
        <v>0</v>
      </c>
      <c r="F25" s="65">
        <f t="shared" ref="F25:BD25" si="1">SUM(F19:F24)</f>
        <v>0</v>
      </c>
      <c r="G25" s="65">
        <f t="shared" si="1"/>
        <v>0</v>
      </c>
      <c r="H25" s="65">
        <f t="shared" si="1"/>
        <v>0</v>
      </c>
      <c r="I25" s="65">
        <f t="shared" si="1"/>
        <v>0</v>
      </c>
      <c r="J25" s="65">
        <f t="shared" si="1"/>
        <v>0.19785930226975559</v>
      </c>
      <c r="K25" s="65">
        <f t="shared" si="1"/>
        <v>0.59535547791661592</v>
      </c>
      <c r="L25" s="65">
        <f t="shared" si="1"/>
        <v>0</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0</v>
      </c>
      <c r="F26" s="58">
        <f t="shared" ref="F26:BD26" si="2">F18+F25</f>
        <v>0</v>
      </c>
      <c r="G26" s="58">
        <f t="shared" si="2"/>
        <v>0</v>
      </c>
      <c r="H26" s="58">
        <f t="shared" si="2"/>
        <v>0</v>
      </c>
      <c r="I26" s="58">
        <f t="shared" si="2"/>
        <v>0</v>
      </c>
      <c r="J26" s="58">
        <f t="shared" si="2"/>
        <v>-0.32259668848329714</v>
      </c>
      <c r="K26" s="58">
        <f t="shared" si="2"/>
        <v>8.0798243431540628E-2</v>
      </c>
      <c r="L26" s="58">
        <f t="shared" si="2"/>
        <v>0</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0</v>
      </c>
      <c r="H28" s="33">
        <f t="shared" si="3"/>
        <v>0</v>
      </c>
      <c r="I28" s="33">
        <f t="shared" si="3"/>
        <v>0</v>
      </c>
      <c r="J28" s="33">
        <f t="shared" si="3"/>
        <v>-0.25807735078663774</v>
      </c>
      <c r="K28" s="33">
        <f t="shared" si="3"/>
        <v>6.4638594745232508E-2</v>
      </c>
      <c r="L28" s="33">
        <f t="shared" si="3"/>
        <v>0</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v>
      </c>
      <c r="F29" s="33">
        <f t="shared" ref="F29:AW29" si="4">F26-F28</f>
        <v>0</v>
      </c>
      <c r="G29" s="33">
        <f t="shared" si="4"/>
        <v>0</v>
      </c>
      <c r="H29" s="33">
        <f t="shared" si="4"/>
        <v>0</v>
      </c>
      <c r="I29" s="33">
        <f t="shared" si="4"/>
        <v>0</v>
      </c>
      <c r="J29" s="33">
        <f t="shared" si="4"/>
        <v>-6.4519337696659407E-2</v>
      </c>
      <c r="K29" s="33">
        <f t="shared" si="4"/>
        <v>1.615964868630812E-2</v>
      </c>
      <c r="L29" s="33">
        <f t="shared" si="4"/>
        <v>0</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c r="A33" s="113"/>
      <c r="B33" s="9" t="s">
        <v>4</v>
      </c>
      <c r="C33" s="11" t="s">
        <v>56</v>
      </c>
      <c r="D33" s="9" t="s">
        <v>40</v>
      </c>
      <c r="F33" s="33"/>
      <c r="G33" s="33"/>
      <c r="H33" s="33"/>
      <c r="I33" s="33">
        <f>$H$28/'Fixed data'!$C$7</f>
        <v>0</v>
      </c>
      <c r="J33" s="33">
        <f>$H$28/'Fixed data'!$C$7</f>
        <v>0</v>
      </c>
      <c r="K33" s="33">
        <f>$H$28/'Fixed data'!$C$7</f>
        <v>0</v>
      </c>
      <c r="L33" s="33">
        <f>$H$28/'Fixed data'!$C$7</f>
        <v>0</v>
      </c>
      <c r="M33" s="33">
        <f>$H$28/'Fixed data'!$C$7</f>
        <v>0</v>
      </c>
      <c r="N33" s="33">
        <f>$H$28/'Fixed data'!$C$7</f>
        <v>0</v>
      </c>
      <c r="O33" s="33">
        <f>$H$28/'Fixed data'!$C$7</f>
        <v>0</v>
      </c>
      <c r="P33" s="33">
        <f>$H$28/'Fixed data'!$C$7</f>
        <v>0</v>
      </c>
      <c r="Q33" s="33">
        <f>$H$28/'Fixed data'!$C$7</f>
        <v>0</v>
      </c>
      <c r="R33" s="33">
        <f>$H$28/'Fixed data'!$C$7</f>
        <v>0</v>
      </c>
      <c r="S33" s="33">
        <f>$H$28/'Fixed data'!$C$7</f>
        <v>0</v>
      </c>
      <c r="T33" s="33">
        <f>$H$28/'Fixed data'!$C$7</f>
        <v>0</v>
      </c>
      <c r="U33" s="33">
        <f>$H$28/'Fixed data'!$C$7</f>
        <v>0</v>
      </c>
      <c r="V33" s="33">
        <f>$H$28/'Fixed data'!$C$7</f>
        <v>0</v>
      </c>
      <c r="W33" s="33">
        <f>$H$28/'Fixed data'!$C$7</f>
        <v>0</v>
      </c>
      <c r="X33" s="33">
        <f>$H$28/'Fixed data'!$C$7</f>
        <v>0</v>
      </c>
      <c r="Y33" s="33">
        <f>$H$28/'Fixed data'!$C$7</f>
        <v>0</v>
      </c>
      <c r="Z33" s="33">
        <f>$H$28/'Fixed data'!$C$7</f>
        <v>0</v>
      </c>
      <c r="AA33" s="33">
        <f>$H$28/'Fixed data'!$C$7</f>
        <v>0</v>
      </c>
      <c r="AB33" s="33">
        <f>$H$28/'Fixed data'!$C$7</f>
        <v>0</v>
      </c>
      <c r="AC33" s="33">
        <f>$H$28/'Fixed data'!$C$7</f>
        <v>0</v>
      </c>
      <c r="AD33" s="33">
        <f>$H$28/'Fixed data'!$C$7</f>
        <v>0</v>
      </c>
      <c r="AE33" s="33">
        <f>$H$28/'Fixed data'!$C$7</f>
        <v>0</v>
      </c>
      <c r="AF33" s="33">
        <f>$H$28/'Fixed data'!$C$7</f>
        <v>0</v>
      </c>
      <c r="AG33" s="33">
        <f>$H$28/'Fixed data'!$C$7</f>
        <v>0</v>
      </c>
      <c r="AH33" s="33">
        <f>$H$28/'Fixed data'!$C$7</f>
        <v>0</v>
      </c>
      <c r="AI33" s="33">
        <f>$H$28/'Fixed data'!$C$7</f>
        <v>0</v>
      </c>
      <c r="AJ33" s="33">
        <f>$H$28/'Fixed data'!$C$7</f>
        <v>0</v>
      </c>
      <c r="AK33" s="33">
        <f>$H$28/'Fixed data'!$C$7</f>
        <v>0</v>
      </c>
      <c r="AL33" s="33">
        <f>$H$28/'Fixed data'!$C$7</f>
        <v>0</v>
      </c>
      <c r="AM33" s="33">
        <f>$H$28/'Fixed data'!$C$7</f>
        <v>0</v>
      </c>
      <c r="AN33" s="33">
        <f>$H$28/'Fixed data'!$C$7</f>
        <v>0</v>
      </c>
      <c r="AO33" s="33">
        <f>$H$28/'Fixed data'!$C$7</f>
        <v>0</v>
      </c>
      <c r="AP33" s="33">
        <f>$H$28/'Fixed data'!$C$7</f>
        <v>0</v>
      </c>
      <c r="AQ33" s="33">
        <f>$H$28/'Fixed data'!$C$7</f>
        <v>0</v>
      </c>
      <c r="AR33" s="33">
        <f>$H$28/'Fixed data'!$C$7</f>
        <v>0</v>
      </c>
      <c r="AS33" s="33">
        <f>$H$28/'Fixed data'!$C$7</f>
        <v>0</v>
      </c>
      <c r="AT33" s="33">
        <f>$H$28/'Fixed data'!$C$7</f>
        <v>0</v>
      </c>
      <c r="AU33" s="33">
        <f>$H$28/'Fixed data'!$C$7</f>
        <v>0</v>
      </c>
      <c r="AV33" s="33">
        <f>$H$28/'Fixed data'!$C$7</f>
        <v>0</v>
      </c>
      <c r="AW33" s="33">
        <f>$H$28/'Fixed data'!$C$7</f>
        <v>0</v>
      </c>
      <c r="AX33" s="33">
        <f>$H$28/'Fixed data'!$C$7</f>
        <v>0</v>
      </c>
      <c r="AY33" s="33">
        <f>$H$28/'Fixed data'!$C$7</f>
        <v>0</v>
      </c>
      <c r="AZ33" s="33">
        <f>$H$28/'Fixed data'!$C$7</f>
        <v>0</v>
      </c>
      <c r="BA33" s="33">
        <f>$H$28/'Fixed data'!$C$7</f>
        <v>0</v>
      </c>
      <c r="BB33" s="33"/>
      <c r="BC33" s="33"/>
      <c r="BD33" s="33"/>
    </row>
    <row r="34" spans="1:57" ht="16.5" hidden="1" customHeight="1" outlineLevel="1">
      <c r="A34" s="113"/>
      <c r="B34" s="9" t="s">
        <v>5</v>
      </c>
      <c r="C34" s="11" t="s">
        <v>57</v>
      </c>
      <c r="D34" s="9" t="s">
        <v>40</v>
      </c>
      <c r="F34" s="33"/>
      <c r="G34" s="33"/>
      <c r="H34" s="33"/>
      <c r="I34" s="33"/>
      <c r="J34" s="33">
        <f>$I$28/'Fixed data'!$C$7</f>
        <v>0</v>
      </c>
      <c r="K34" s="33">
        <f>$I$28/'Fixed data'!$C$7</f>
        <v>0</v>
      </c>
      <c r="L34" s="33">
        <f>$I$28/'Fixed data'!$C$7</f>
        <v>0</v>
      </c>
      <c r="M34" s="33">
        <f>$I$28/'Fixed data'!$C$7</f>
        <v>0</v>
      </c>
      <c r="N34" s="33">
        <f>$I$28/'Fixed data'!$C$7</f>
        <v>0</v>
      </c>
      <c r="O34" s="33">
        <f>$I$28/'Fixed data'!$C$7</f>
        <v>0</v>
      </c>
      <c r="P34" s="33">
        <f>$I$28/'Fixed data'!$C$7</f>
        <v>0</v>
      </c>
      <c r="Q34" s="33">
        <f>$I$28/'Fixed data'!$C$7</f>
        <v>0</v>
      </c>
      <c r="R34" s="33">
        <f>$I$28/'Fixed data'!$C$7</f>
        <v>0</v>
      </c>
      <c r="S34" s="33">
        <f>$I$28/'Fixed data'!$C$7</f>
        <v>0</v>
      </c>
      <c r="T34" s="33">
        <f>$I$28/'Fixed data'!$C$7</f>
        <v>0</v>
      </c>
      <c r="U34" s="33">
        <f>$I$28/'Fixed data'!$C$7</f>
        <v>0</v>
      </c>
      <c r="V34" s="33">
        <f>$I$28/'Fixed data'!$C$7</f>
        <v>0</v>
      </c>
      <c r="W34" s="33">
        <f>$I$28/'Fixed data'!$C$7</f>
        <v>0</v>
      </c>
      <c r="X34" s="33">
        <f>$I$28/'Fixed data'!$C$7</f>
        <v>0</v>
      </c>
      <c r="Y34" s="33">
        <f>$I$28/'Fixed data'!$C$7</f>
        <v>0</v>
      </c>
      <c r="Z34" s="33">
        <f>$I$28/'Fixed data'!$C$7</f>
        <v>0</v>
      </c>
      <c r="AA34" s="33">
        <f>$I$28/'Fixed data'!$C$7</f>
        <v>0</v>
      </c>
      <c r="AB34" s="33">
        <f>$I$28/'Fixed data'!$C$7</f>
        <v>0</v>
      </c>
      <c r="AC34" s="33">
        <f>$I$28/'Fixed data'!$C$7</f>
        <v>0</v>
      </c>
      <c r="AD34" s="33">
        <f>$I$28/'Fixed data'!$C$7</f>
        <v>0</v>
      </c>
      <c r="AE34" s="33">
        <f>$I$28/'Fixed data'!$C$7</f>
        <v>0</v>
      </c>
      <c r="AF34" s="33">
        <f>$I$28/'Fixed data'!$C$7</f>
        <v>0</v>
      </c>
      <c r="AG34" s="33">
        <f>$I$28/'Fixed data'!$C$7</f>
        <v>0</v>
      </c>
      <c r="AH34" s="33">
        <f>$I$28/'Fixed data'!$C$7</f>
        <v>0</v>
      </c>
      <c r="AI34" s="33">
        <f>$I$28/'Fixed data'!$C$7</f>
        <v>0</v>
      </c>
      <c r="AJ34" s="33">
        <f>$I$28/'Fixed data'!$C$7</f>
        <v>0</v>
      </c>
      <c r="AK34" s="33">
        <f>$I$28/'Fixed data'!$C$7</f>
        <v>0</v>
      </c>
      <c r="AL34" s="33">
        <f>$I$28/'Fixed data'!$C$7</f>
        <v>0</v>
      </c>
      <c r="AM34" s="33">
        <f>$I$28/'Fixed data'!$C$7</f>
        <v>0</v>
      </c>
      <c r="AN34" s="33">
        <f>$I$28/'Fixed data'!$C$7</f>
        <v>0</v>
      </c>
      <c r="AO34" s="33">
        <f>$I$28/'Fixed data'!$C$7</f>
        <v>0</v>
      </c>
      <c r="AP34" s="33">
        <f>$I$28/'Fixed data'!$C$7</f>
        <v>0</v>
      </c>
      <c r="AQ34" s="33">
        <f>$I$28/'Fixed data'!$C$7</f>
        <v>0</v>
      </c>
      <c r="AR34" s="33">
        <f>$I$28/'Fixed data'!$C$7</f>
        <v>0</v>
      </c>
      <c r="AS34" s="33">
        <f>$I$28/'Fixed data'!$C$7</f>
        <v>0</v>
      </c>
      <c r="AT34" s="33">
        <f>$I$28/'Fixed data'!$C$7</f>
        <v>0</v>
      </c>
      <c r="AU34" s="33">
        <f>$I$28/'Fixed data'!$C$7</f>
        <v>0</v>
      </c>
      <c r="AV34" s="33">
        <f>$I$28/'Fixed data'!$C$7</f>
        <v>0</v>
      </c>
      <c r="AW34" s="33">
        <f>$I$28/'Fixed data'!$C$7</f>
        <v>0</v>
      </c>
      <c r="AX34" s="33">
        <f>$I$28/'Fixed data'!$C$7</f>
        <v>0</v>
      </c>
      <c r="AY34" s="33">
        <f>$I$28/'Fixed data'!$C$7</f>
        <v>0</v>
      </c>
      <c r="AZ34" s="33">
        <f>$I$28/'Fixed data'!$C$7</f>
        <v>0</v>
      </c>
      <c r="BA34" s="33">
        <f>$I$28/'Fixed data'!$C$7</f>
        <v>0</v>
      </c>
      <c r="BB34" s="33">
        <f>$I$28/'Fixed data'!$C$7</f>
        <v>0</v>
      </c>
      <c r="BC34" s="33"/>
      <c r="BD34" s="33"/>
    </row>
    <row r="35" spans="1:57" ht="16.5" hidden="1" customHeight="1" outlineLevel="1">
      <c r="A35" s="113"/>
      <c r="B35" s="9" t="s">
        <v>6</v>
      </c>
      <c r="C35" s="11" t="s">
        <v>58</v>
      </c>
      <c r="D35" s="9" t="s">
        <v>40</v>
      </c>
      <c r="F35" s="33"/>
      <c r="G35" s="33"/>
      <c r="H35" s="33"/>
      <c r="I35" s="33"/>
      <c r="J35" s="33"/>
      <c r="K35" s="33">
        <f>$J$28/'Fixed data'!$C$7</f>
        <v>-5.7350522397030613E-3</v>
      </c>
      <c r="L35" s="33">
        <f>$J$28/'Fixed data'!$C$7</f>
        <v>-5.7350522397030613E-3</v>
      </c>
      <c r="M35" s="33">
        <f>$J$28/'Fixed data'!$C$7</f>
        <v>-5.7350522397030613E-3</v>
      </c>
      <c r="N35" s="33">
        <f>$J$28/'Fixed data'!$C$7</f>
        <v>-5.7350522397030613E-3</v>
      </c>
      <c r="O35" s="33">
        <f>$J$28/'Fixed data'!$C$7</f>
        <v>-5.7350522397030613E-3</v>
      </c>
      <c r="P35" s="33">
        <f>$J$28/'Fixed data'!$C$7</f>
        <v>-5.7350522397030613E-3</v>
      </c>
      <c r="Q35" s="33">
        <f>$J$28/'Fixed data'!$C$7</f>
        <v>-5.7350522397030613E-3</v>
      </c>
      <c r="R35" s="33">
        <f>$J$28/'Fixed data'!$C$7</f>
        <v>-5.7350522397030613E-3</v>
      </c>
      <c r="S35" s="33">
        <f>$J$28/'Fixed data'!$C$7</f>
        <v>-5.7350522397030613E-3</v>
      </c>
      <c r="T35" s="33">
        <f>$J$28/'Fixed data'!$C$7</f>
        <v>-5.7350522397030613E-3</v>
      </c>
      <c r="U35" s="33">
        <f>$J$28/'Fixed data'!$C$7</f>
        <v>-5.7350522397030613E-3</v>
      </c>
      <c r="V35" s="33">
        <f>$J$28/'Fixed data'!$C$7</f>
        <v>-5.7350522397030613E-3</v>
      </c>
      <c r="W35" s="33">
        <f>$J$28/'Fixed data'!$C$7</f>
        <v>-5.7350522397030613E-3</v>
      </c>
      <c r="X35" s="33">
        <f>$J$28/'Fixed data'!$C$7</f>
        <v>-5.7350522397030613E-3</v>
      </c>
      <c r="Y35" s="33">
        <f>$J$28/'Fixed data'!$C$7</f>
        <v>-5.7350522397030613E-3</v>
      </c>
      <c r="Z35" s="33">
        <f>$J$28/'Fixed data'!$C$7</f>
        <v>-5.7350522397030613E-3</v>
      </c>
      <c r="AA35" s="33">
        <f>$J$28/'Fixed data'!$C$7</f>
        <v>-5.7350522397030613E-3</v>
      </c>
      <c r="AB35" s="33">
        <f>$J$28/'Fixed data'!$C$7</f>
        <v>-5.7350522397030613E-3</v>
      </c>
      <c r="AC35" s="33">
        <f>$J$28/'Fixed data'!$C$7</f>
        <v>-5.7350522397030613E-3</v>
      </c>
      <c r="AD35" s="33">
        <f>$J$28/'Fixed data'!$C$7</f>
        <v>-5.7350522397030613E-3</v>
      </c>
      <c r="AE35" s="33">
        <f>$J$28/'Fixed data'!$C$7</f>
        <v>-5.7350522397030613E-3</v>
      </c>
      <c r="AF35" s="33">
        <f>$J$28/'Fixed data'!$C$7</f>
        <v>-5.7350522397030613E-3</v>
      </c>
      <c r="AG35" s="33">
        <f>$J$28/'Fixed data'!$C$7</f>
        <v>-5.7350522397030613E-3</v>
      </c>
      <c r="AH35" s="33">
        <f>$J$28/'Fixed data'!$C$7</f>
        <v>-5.7350522397030613E-3</v>
      </c>
      <c r="AI35" s="33">
        <f>$J$28/'Fixed data'!$C$7</f>
        <v>-5.7350522397030613E-3</v>
      </c>
      <c r="AJ35" s="33">
        <f>$J$28/'Fixed data'!$C$7</f>
        <v>-5.7350522397030613E-3</v>
      </c>
      <c r="AK35" s="33">
        <f>$J$28/'Fixed data'!$C$7</f>
        <v>-5.7350522397030613E-3</v>
      </c>
      <c r="AL35" s="33">
        <f>$J$28/'Fixed data'!$C$7</f>
        <v>-5.7350522397030613E-3</v>
      </c>
      <c r="AM35" s="33">
        <f>$J$28/'Fixed data'!$C$7</f>
        <v>-5.7350522397030613E-3</v>
      </c>
      <c r="AN35" s="33">
        <f>$J$28/'Fixed data'!$C$7</f>
        <v>-5.7350522397030613E-3</v>
      </c>
      <c r="AO35" s="33">
        <f>$J$28/'Fixed data'!$C$7</f>
        <v>-5.7350522397030613E-3</v>
      </c>
      <c r="AP35" s="33">
        <f>$J$28/'Fixed data'!$C$7</f>
        <v>-5.7350522397030613E-3</v>
      </c>
      <c r="AQ35" s="33">
        <f>$J$28/'Fixed data'!$C$7</f>
        <v>-5.7350522397030613E-3</v>
      </c>
      <c r="AR35" s="33">
        <f>$J$28/'Fixed data'!$C$7</f>
        <v>-5.7350522397030613E-3</v>
      </c>
      <c r="AS35" s="33">
        <f>$J$28/'Fixed data'!$C$7</f>
        <v>-5.7350522397030613E-3</v>
      </c>
      <c r="AT35" s="33">
        <f>$J$28/'Fixed data'!$C$7</f>
        <v>-5.7350522397030613E-3</v>
      </c>
      <c r="AU35" s="33">
        <f>$J$28/'Fixed data'!$C$7</f>
        <v>-5.7350522397030613E-3</v>
      </c>
      <c r="AV35" s="33">
        <f>$J$28/'Fixed data'!$C$7</f>
        <v>-5.7350522397030613E-3</v>
      </c>
      <c r="AW35" s="33">
        <f>$J$28/'Fixed data'!$C$7</f>
        <v>-5.7350522397030613E-3</v>
      </c>
      <c r="AX35" s="33">
        <f>$J$28/'Fixed data'!$C$7</f>
        <v>-5.7350522397030613E-3</v>
      </c>
      <c r="AY35" s="33">
        <f>$J$28/'Fixed data'!$C$7</f>
        <v>-5.7350522397030613E-3</v>
      </c>
      <c r="AZ35" s="33">
        <f>$J$28/'Fixed data'!$C$7</f>
        <v>-5.7350522397030613E-3</v>
      </c>
      <c r="BA35" s="33">
        <f>$J$28/'Fixed data'!$C$7</f>
        <v>-5.7350522397030613E-3</v>
      </c>
      <c r="BB35" s="33">
        <f>$J$28/'Fixed data'!$C$7</f>
        <v>-5.7350522397030613E-3</v>
      </c>
      <c r="BC35" s="33">
        <f>$J$28/'Fixed data'!$C$7</f>
        <v>-5.7350522397030613E-3</v>
      </c>
      <c r="BD35" s="33"/>
    </row>
    <row r="36" spans="1:57" ht="16.5" hidden="1" customHeight="1" outlineLevel="1">
      <c r="A36" s="113"/>
      <c r="B36" s="9" t="s">
        <v>32</v>
      </c>
      <c r="C36" s="11" t="s">
        <v>59</v>
      </c>
      <c r="D36" s="9" t="s">
        <v>40</v>
      </c>
      <c r="F36" s="33"/>
      <c r="G36" s="33"/>
      <c r="H36" s="33"/>
      <c r="I36" s="33"/>
      <c r="J36" s="33"/>
      <c r="K36" s="33"/>
      <c r="L36" s="33">
        <f>$K$28/'Fixed data'!$C$7</f>
        <v>1.4364132165607224E-3</v>
      </c>
      <c r="M36" s="33">
        <f>$K$28/'Fixed data'!$C$7</f>
        <v>1.4364132165607224E-3</v>
      </c>
      <c r="N36" s="33">
        <f>$K$28/'Fixed data'!$C$7</f>
        <v>1.4364132165607224E-3</v>
      </c>
      <c r="O36" s="33">
        <f>$K$28/'Fixed data'!$C$7</f>
        <v>1.4364132165607224E-3</v>
      </c>
      <c r="P36" s="33">
        <f>$K$28/'Fixed data'!$C$7</f>
        <v>1.4364132165607224E-3</v>
      </c>
      <c r="Q36" s="33">
        <f>$K$28/'Fixed data'!$C$7</f>
        <v>1.4364132165607224E-3</v>
      </c>
      <c r="R36" s="33">
        <f>$K$28/'Fixed data'!$C$7</f>
        <v>1.4364132165607224E-3</v>
      </c>
      <c r="S36" s="33">
        <f>$K$28/'Fixed data'!$C$7</f>
        <v>1.4364132165607224E-3</v>
      </c>
      <c r="T36" s="33">
        <f>$K$28/'Fixed data'!$C$7</f>
        <v>1.4364132165607224E-3</v>
      </c>
      <c r="U36" s="33">
        <f>$K$28/'Fixed data'!$C$7</f>
        <v>1.4364132165607224E-3</v>
      </c>
      <c r="V36" s="33">
        <f>$K$28/'Fixed data'!$C$7</f>
        <v>1.4364132165607224E-3</v>
      </c>
      <c r="W36" s="33">
        <f>$K$28/'Fixed data'!$C$7</f>
        <v>1.4364132165607224E-3</v>
      </c>
      <c r="X36" s="33">
        <f>$K$28/'Fixed data'!$C$7</f>
        <v>1.4364132165607224E-3</v>
      </c>
      <c r="Y36" s="33">
        <f>$K$28/'Fixed data'!$C$7</f>
        <v>1.4364132165607224E-3</v>
      </c>
      <c r="Z36" s="33">
        <f>$K$28/'Fixed data'!$C$7</f>
        <v>1.4364132165607224E-3</v>
      </c>
      <c r="AA36" s="33">
        <f>$K$28/'Fixed data'!$C$7</f>
        <v>1.4364132165607224E-3</v>
      </c>
      <c r="AB36" s="33">
        <f>$K$28/'Fixed data'!$C$7</f>
        <v>1.4364132165607224E-3</v>
      </c>
      <c r="AC36" s="33">
        <f>$K$28/'Fixed data'!$C$7</f>
        <v>1.4364132165607224E-3</v>
      </c>
      <c r="AD36" s="33">
        <f>$K$28/'Fixed data'!$C$7</f>
        <v>1.4364132165607224E-3</v>
      </c>
      <c r="AE36" s="33">
        <f>$K$28/'Fixed data'!$C$7</f>
        <v>1.4364132165607224E-3</v>
      </c>
      <c r="AF36" s="33">
        <f>$K$28/'Fixed data'!$C$7</f>
        <v>1.4364132165607224E-3</v>
      </c>
      <c r="AG36" s="33">
        <f>$K$28/'Fixed data'!$C$7</f>
        <v>1.4364132165607224E-3</v>
      </c>
      <c r="AH36" s="33">
        <f>$K$28/'Fixed data'!$C$7</f>
        <v>1.4364132165607224E-3</v>
      </c>
      <c r="AI36" s="33">
        <f>$K$28/'Fixed data'!$C$7</f>
        <v>1.4364132165607224E-3</v>
      </c>
      <c r="AJ36" s="33">
        <f>$K$28/'Fixed data'!$C$7</f>
        <v>1.4364132165607224E-3</v>
      </c>
      <c r="AK36" s="33">
        <f>$K$28/'Fixed data'!$C$7</f>
        <v>1.4364132165607224E-3</v>
      </c>
      <c r="AL36" s="33">
        <f>$K$28/'Fixed data'!$C$7</f>
        <v>1.4364132165607224E-3</v>
      </c>
      <c r="AM36" s="33">
        <f>$K$28/'Fixed data'!$C$7</f>
        <v>1.4364132165607224E-3</v>
      </c>
      <c r="AN36" s="33">
        <f>$K$28/'Fixed data'!$C$7</f>
        <v>1.4364132165607224E-3</v>
      </c>
      <c r="AO36" s="33">
        <f>$K$28/'Fixed data'!$C$7</f>
        <v>1.4364132165607224E-3</v>
      </c>
      <c r="AP36" s="33">
        <f>$K$28/'Fixed data'!$C$7</f>
        <v>1.4364132165607224E-3</v>
      </c>
      <c r="AQ36" s="33">
        <f>$K$28/'Fixed data'!$C$7</f>
        <v>1.4364132165607224E-3</v>
      </c>
      <c r="AR36" s="33">
        <f>$K$28/'Fixed data'!$C$7</f>
        <v>1.4364132165607224E-3</v>
      </c>
      <c r="AS36" s="33">
        <f>$K$28/'Fixed data'!$C$7</f>
        <v>1.4364132165607224E-3</v>
      </c>
      <c r="AT36" s="33">
        <f>$K$28/'Fixed data'!$C$7</f>
        <v>1.4364132165607224E-3</v>
      </c>
      <c r="AU36" s="33">
        <f>$K$28/'Fixed data'!$C$7</f>
        <v>1.4364132165607224E-3</v>
      </c>
      <c r="AV36" s="33">
        <f>$K$28/'Fixed data'!$C$7</f>
        <v>1.4364132165607224E-3</v>
      </c>
      <c r="AW36" s="33">
        <f>$K$28/'Fixed data'!$C$7</f>
        <v>1.4364132165607224E-3</v>
      </c>
      <c r="AX36" s="33">
        <f>$K$28/'Fixed data'!$C$7</f>
        <v>1.4364132165607224E-3</v>
      </c>
      <c r="AY36" s="33">
        <f>$K$28/'Fixed data'!$C$7</f>
        <v>1.4364132165607224E-3</v>
      </c>
      <c r="AZ36" s="33">
        <f>$K$28/'Fixed data'!$C$7</f>
        <v>1.4364132165607224E-3</v>
      </c>
      <c r="BA36" s="33">
        <f>$K$28/'Fixed data'!$C$7</f>
        <v>1.4364132165607224E-3</v>
      </c>
      <c r="BB36" s="33">
        <f>$K$28/'Fixed data'!$C$7</f>
        <v>1.4364132165607224E-3</v>
      </c>
      <c r="BC36" s="33">
        <f>$K$28/'Fixed data'!$C$7</f>
        <v>1.4364132165607224E-3</v>
      </c>
      <c r="BD36" s="33">
        <f>$K$28/'Fixed data'!$C$7</f>
        <v>1.4364132165607224E-3</v>
      </c>
    </row>
    <row r="37" spans="1:57" ht="16.5" hidden="1" customHeight="1" outlineLevel="1">
      <c r="A37" s="113"/>
      <c r="B37" s="9" t="s">
        <v>33</v>
      </c>
      <c r="C37" s="11" t="s">
        <v>60</v>
      </c>
      <c r="D37" s="9" t="s">
        <v>40</v>
      </c>
      <c r="F37" s="33"/>
      <c r="G37" s="33"/>
      <c r="H37" s="33"/>
      <c r="I37" s="33"/>
      <c r="J37" s="33"/>
      <c r="K37" s="33"/>
      <c r="L37" s="33"/>
      <c r="M37" s="33">
        <f>$L$28/'Fixed data'!$C$7</f>
        <v>0</v>
      </c>
      <c r="N37" s="33">
        <f>$L$28/'Fixed data'!$C$7</f>
        <v>0</v>
      </c>
      <c r="O37" s="33">
        <f>$L$28/'Fixed data'!$C$7</f>
        <v>0</v>
      </c>
      <c r="P37" s="33">
        <f>$L$28/'Fixed data'!$C$7</f>
        <v>0</v>
      </c>
      <c r="Q37" s="33">
        <f>$L$28/'Fixed data'!$C$7</f>
        <v>0</v>
      </c>
      <c r="R37" s="33">
        <f>$L$28/'Fixed data'!$C$7</f>
        <v>0</v>
      </c>
      <c r="S37" s="33">
        <f>$L$28/'Fixed data'!$C$7</f>
        <v>0</v>
      </c>
      <c r="T37" s="33">
        <f>$L$28/'Fixed data'!$C$7</f>
        <v>0</v>
      </c>
      <c r="U37" s="33">
        <f>$L$28/'Fixed data'!$C$7</f>
        <v>0</v>
      </c>
      <c r="V37" s="33">
        <f>$L$28/'Fixed data'!$C$7</f>
        <v>0</v>
      </c>
      <c r="W37" s="33">
        <f>$L$28/'Fixed data'!$C$7</f>
        <v>0</v>
      </c>
      <c r="X37" s="33">
        <f>$L$28/'Fixed data'!$C$7</f>
        <v>0</v>
      </c>
      <c r="Y37" s="33">
        <f>$L$28/'Fixed data'!$C$7</f>
        <v>0</v>
      </c>
      <c r="Z37" s="33">
        <f>$L$28/'Fixed data'!$C$7</f>
        <v>0</v>
      </c>
      <c r="AA37" s="33">
        <f>$L$28/'Fixed data'!$C$7</f>
        <v>0</v>
      </c>
      <c r="AB37" s="33">
        <f>$L$28/'Fixed data'!$C$7</f>
        <v>0</v>
      </c>
      <c r="AC37" s="33">
        <f>$L$28/'Fixed data'!$C$7</f>
        <v>0</v>
      </c>
      <c r="AD37" s="33">
        <f>$L$28/'Fixed data'!$C$7</f>
        <v>0</v>
      </c>
      <c r="AE37" s="33">
        <f>$L$28/'Fixed data'!$C$7</f>
        <v>0</v>
      </c>
      <c r="AF37" s="33">
        <f>$L$28/'Fixed data'!$C$7</f>
        <v>0</v>
      </c>
      <c r="AG37" s="33">
        <f>$L$28/'Fixed data'!$C$7</f>
        <v>0</v>
      </c>
      <c r="AH37" s="33">
        <f>$L$28/'Fixed data'!$C$7</f>
        <v>0</v>
      </c>
      <c r="AI37" s="33">
        <f>$L$28/'Fixed data'!$C$7</f>
        <v>0</v>
      </c>
      <c r="AJ37" s="33">
        <f>$L$28/'Fixed data'!$C$7</f>
        <v>0</v>
      </c>
      <c r="AK37" s="33">
        <f>$L$28/'Fixed data'!$C$7</f>
        <v>0</v>
      </c>
      <c r="AL37" s="33">
        <f>$L$28/'Fixed data'!$C$7</f>
        <v>0</v>
      </c>
      <c r="AM37" s="33">
        <f>$L$28/'Fixed data'!$C$7</f>
        <v>0</v>
      </c>
      <c r="AN37" s="33">
        <f>$L$28/'Fixed data'!$C$7</f>
        <v>0</v>
      </c>
      <c r="AO37" s="33">
        <f>$L$28/'Fixed data'!$C$7</f>
        <v>0</v>
      </c>
      <c r="AP37" s="33">
        <f>$L$28/'Fixed data'!$C$7</f>
        <v>0</v>
      </c>
      <c r="AQ37" s="33">
        <f>$L$28/'Fixed data'!$C$7</f>
        <v>0</v>
      </c>
      <c r="AR37" s="33">
        <f>$L$28/'Fixed data'!$C$7</f>
        <v>0</v>
      </c>
      <c r="AS37" s="33">
        <f>$L$28/'Fixed data'!$C$7</f>
        <v>0</v>
      </c>
      <c r="AT37" s="33">
        <f>$L$28/'Fixed data'!$C$7</f>
        <v>0</v>
      </c>
      <c r="AU37" s="33">
        <f>$L$28/'Fixed data'!$C$7</f>
        <v>0</v>
      </c>
      <c r="AV37" s="33">
        <f>$L$28/'Fixed data'!$C$7</f>
        <v>0</v>
      </c>
      <c r="AW37" s="33">
        <f>$L$28/'Fixed data'!$C$7</f>
        <v>0</v>
      </c>
      <c r="AX37" s="33">
        <f>$L$28/'Fixed data'!$C$7</f>
        <v>0</v>
      </c>
      <c r="AY37" s="33">
        <f>$L$28/'Fixed data'!$C$7</f>
        <v>0</v>
      </c>
      <c r="AZ37" s="33">
        <f>$L$28/'Fixed data'!$C$7</f>
        <v>0</v>
      </c>
      <c r="BA37" s="33">
        <f>$L$28/'Fixed data'!$C$7</f>
        <v>0</v>
      </c>
      <c r="BB37" s="33">
        <f>$L$28/'Fixed data'!$C$7</f>
        <v>0</v>
      </c>
      <c r="BC37" s="33">
        <f>$L$28/'Fixed data'!$C$7</f>
        <v>0</v>
      </c>
      <c r="BD37" s="33">
        <f>$L$28/'Fixed data'!$C$7</f>
        <v>0</v>
      </c>
    </row>
    <row r="38" spans="1:57" ht="16.5" hidden="1" customHeight="1" outlineLevel="1">
      <c r="A38" s="113"/>
      <c r="B38" s="9" t="s">
        <v>110</v>
      </c>
      <c r="C38" s="11" t="s">
        <v>132</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0</v>
      </c>
      <c r="I60" s="33">
        <f t="shared" si="5"/>
        <v>0</v>
      </c>
      <c r="J60" s="33">
        <f t="shared" si="5"/>
        <v>0</v>
      </c>
      <c r="K60" s="33">
        <f t="shared" si="5"/>
        <v>-5.7350522397030613E-3</v>
      </c>
      <c r="L60" s="33">
        <f t="shared" si="5"/>
        <v>-4.2986390231423387E-3</v>
      </c>
      <c r="M60" s="33">
        <f t="shared" si="5"/>
        <v>-4.2986390231423387E-3</v>
      </c>
      <c r="N60" s="33">
        <f t="shared" si="5"/>
        <v>-4.2986390231423387E-3</v>
      </c>
      <c r="O60" s="33">
        <f t="shared" si="5"/>
        <v>-4.2986390231423387E-3</v>
      </c>
      <c r="P60" s="33">
        <f t="shared" si="5"/>
        <v>-4.2986390231423387E-3</v>
      </c>
      <c r="Q60" s="33">
        <f t="shared" si="5"/>
        <v>-4.2986390231423387E-3</v>
      </c>
      <c r="R60" s="33">
        <f t="shared" si="5"/>
        <v>-4.2986390231423387E-3</v>
      </c>
      <c r="S60" s="33">
        <f t="shared" si="5"/>
        <v>-4.2986390231423387E-3</v>
      </c>
      <c r="T60" s="33">
        <f t="shared" si="5"/>
        <v>-4.2986390231423387E-3</v>
      </c>
      <c r="U60" s="33">
        <f t="shared" si="5"/>
        <v>-4.2986390231423387E-3</v>
      </c>
      <c r="V60" s="33">
        <f t="shared" si="5"/>
        <v>-4.2986390231423387E-3</v>
      </c>
      <c r="W60" s="33">
        <f t="shared" si="5"/>
        <v>-4.2986390231423387E-3</v>
      </c>
      <c r="X60" s="33">
        <f t="shared" si="5"/>
        <v>-4.2986390231423387E-3</v>
      </c>
      <c r="Y60" s="33">
        <f t="shared" si="5"/>
        <v>-4.2986390231423387E-3</v>
      </c>
      <c r="Z60" s="33">
        <f t="shared" si="5"/>
        <v>-4.2986390231423387E-3</v>
      </c>
      <c r="AA60" s="33">
        <f t="shared" si="5"/>
        <v>-4.2986390231423387E-3</v>
      </c>
      <c r="AB60" s="33">
        <f t="shared" si="5"/>
        <v>-4.2986390231423387E-3</v>
      </c>
      <c r="AC60" s="33">
        <f t="shared" si="5"/>
        <v>-4.2986390231423387E-3</v>
      </c>
      <c r="AD60" s="33">
        <f t="shared" si="5"/>
        <v>-4.2986390231423387E-3</v>
      </c>
      <c r="AE60" s="33">
        <f t="shared" si="5"/>
        <v>-4.2986390231423387E-3</v>
      </c>
      <c r="AF60" s="33">
        <f t="shared" si="5"/>
        <v>-4.2986390231423387E-3</v>
      </c>
      <c r="AG60" s="33">
        <f t="shared" si="5"/>
        <v>-4.2986390231423387E-3</v>
      </c>
      <c r="AH60" s="33">
        <f t="shared" si="5"/>
        <v>-4.2986390231423387E-3</v>
      </c>
      <c r="AI60" s="33">
        <f t="shared" si="5"/>
        <v>-4.2986390231423387E-3</v>
      </c>
      <c r="AJ60" s="33">
        <f t="shared" si="5"/>
        <v>-4.2986390231423387E-3</v>
      </c>
      <c r="AK60" s="33">
        <f t="shared" si="5"/>
        <v>-4.2986390231423387E-3</v>
      </c>
      <c r="AL60" s="33">
        <f t="shared" si="5"/>
        <v>-4.2986390231423387E-3</v>
      </c>
      <c r="AM60" s="33">
        <f t="shared" si="5"/>
        <v>-4.2986390231423387E-3</v>
      </c>
      <c r="AN60" s="33">
        <f t="shared" si="5"/>
        <v>-4.2986390231423387E-3</v>
      </c>
      <c r="AO60" s="33">
        <f t="shared" si="5"/>
        <v>-4.2986390231423387E-3</v>
      </c>
      <c r="AP60" s="33">
        <f t="shared" si="5"/>
        <v>-4.2986390231423387E-3</v>
      </c>
      <c r="AQ60" s="33">
        <f t="shared" si="5"/>
        <v>-4.2986390231423387E-3</v>
      </c>
      <c r="AR60" s="33">
        <f t="shared" si="5"/>
        <v>-4.2986390231423387E-3</v>
      </c>
      <c r="AS60" s="33">
        <f t="shared" si="5"/>
        <v>-4.2986390231423387E-3</v>
      </c>
      <c r="AT60" s="33">
        <f t="shared" si="5"/>
        <v>-4.2986390231423387E-3</v>
      </c>
      <c r="AU60" s="33">
        <f t="shared" si="5"/>
        <v>-4.2986390231423387E-3</v>
      </c>
      <c r="AV60" s="33">
        <f t="shared" si="5"/>
        <v>-4.2986390231423387E-3</v>
      </c>
      <c r="AW60" s="33">
        <f t="shared" si="5"/>
        <v>-4.2986390231423387E-3</v>
      </c>
      <c r="AX60" s="33">
        <f t="shared" si="5"/>
        <v>-4.2986390231423387E-3</v>
      </c>
      <c r="AY60" s="33">
        <f t="shared" si="5"/>
        <v>-4.2986390231423387E-3</v>
      </c>
      <c r="AZ60" s="33">
        <f t="shared" si="5"/>
        <v>-4.2986390231423387E-3</v>
      </c>
      <c r="BA60" s="33">
        <f t="shared" si="5"/>
        <v>-4.2986390231423387E-3</v>
      </c>
      <c r="BB60" s="33">
        <f t="shared" si="5"/>
        <v>-4.2986390231423387E-3</v>
      </c>
      <c r="BC60" s="33">
        <f t="shared" si="5"/>
        <v>-4.2986390231423387E-3</v>
      </c>
      <c r="BD60" s="33">
        <f t="shared" si="5"/>
        <v>1.4364132165607224E-3</v>
      </c>
    </row>
    <row r="61" spans="1:56" ht="17.25" hidden="1" customHeight="1" outlineLevel="1">
      <c r="A61" s="113"/>
      <c r="B61" s="9" t="s">
        <v>35</v>
      </c>
      <c r="C61" s="9" t="s">
        <v>62</v>
      </c>
      <c r="D61" s="9" t="s">
        <v>40</v>
      </c>
      <c r="E61" s="33">
        <v>0</v>
      </c>
      <c r="F61" s="33">
        <f>E62</f>
        <v>0</v>
      </c>
      <c r="G61" s="33">
        <f t="shared" ref="G61:BD61" si="6">F62</f>
        <v>0</v>
      </c>
      <c r="H61" s="33">
        <f t="shared" si="6"/>
        <v>0</v>
      </c>
      <c r="I61" s="33">
        <f t="shared" si="6"/>
        <v>0</v>
      </c>
      <c r="J61" s="33">
        <f t="shared" si="6"/>
        <v>0</v>
      </c>
      <c r="K61" s="33">
        <f t="shared" si="6"/>
        <v>-0.25807735078663774</v>
      </c>
      <c r="L61" s="33">
        <f t="shared" si="6"/>
        <v>-0.18770370380170215</v>
      </c>
      <c r="M61" s="33">
        <f t="shared" si="6"/>
        <v>-0.18340506477855981</v>
      </c>
      <c r="N61" s="33">
        <f t="shared" si="6"/>
        <v>-0.17910642575541746</v>
      </c>
      <c r="O61" s="33">
        <f t="shared" si="6"/>
        <v>-0.17480778673227512</v>
      </c>
      <c r="P61" s="33">
        <f t="shared" si="6"/>
        <v>-0.17050914770913278</v>
      </c>
      <c r="Q61" s="33">
        <f t="shared" si="6"/>
        <v>-0.16621050868599044</v>
      </c>
      <c r="R61" s="33">
        <f t="shared" si="6"/>
        <v>-0.1619118696628481</v>
      </c>
      <c r="S61" s="33">
        <f t="shared" si="6"/>
        <v>-0.15761323063970575</v>
      </c>
      <c r="T61" s="33">
        <f t="shared" si="6"/>
        <v>-0.15331459161656341</v>
      </c>
      <c r="U61" s="33">
        <f t="shared" si="6"/>
        <v>-0.14901595259342107</v>
      </c>
      <c r="V61" s="33">
        <f t="shared" si="6"/>
        <v>-0.14471731357027873</v>
      </c>
      <c r="W61" s="33">
        <f t="shared" si="6"/>
        <v>-0.14041867454713639</v>
      </c>
      <c r="X61" s="33">
        <f t="shared" si="6"/>
        <v>-0.13612003552399404</v>
      </c>
      <c r="Y61" s="33">
        <f t="shared" si="6"/>
        <v>-0.1318213965008517</v>
      </c>
      <c r="Z61" s="33">
        <f t="shared" si="6"/>
        <v>-0.12752275747770936</v>
      </c>
      <c r="AA61" s="33">
        <f t="shared" si="6"/>
        <v>-0.12322411845456702</v>
      </c>
      <c r="AB61" s="33">
        <f t="shared" si="6"/>
        <v>-0.11892547943142467</v>
      </c>
      <c r="AC61" s="33">
        <f t="shared" si="6"/>
        <v>-0.11462684040828233</v>
      </c>
      <c r="AD61" s="33">
        <f t="shared" si="6"/>
        <v>-0.11032820138513999</v>
      </c>
      <c r="AE61" s="33">
        <f t="shared" si="6"/>
        <v>-0.10602956236199765</v>
      </c>
      <c r="AF61" s="33">
        <f t="shared" si="6"/>
        <v>-0.10173092333885531</v>
      </c>
      <c r="AG61" s="33">
        <f t="shared" si="6"/>
        <v>-9.7432284315712964E-2</v>
      </c>
      <c r="AH61" s="33">
        <f t="shared" si="6"/>
        <v>-9.3133645292570622E-2</v>
      </c>
      <c r="AI61" s="33">
        <f t="shared" si="6"/>
        <v>-8.8835006269428279E-2</v>
      </c>
      <c r="AJ61" s="33">
        <f t="shared" si="6"/>
        <v>-8.4536367246285937E-2</v>
      </c>
      <c r="AK61" s="33">
        <f t="shared" si="6"/>
        <v>-8.0237728223143595E-2</v>
      </c>
      <c r="AL61" s="33">
        <f t="shared" si="6"/>
        <v>-7.5939089200001253E-2</v>
      </c>
      <c r="AM61" s="33">
        <f t="shared" si="6"/>
        <v>-7.1640450176858911E-2</v>
      </c>
      <c r="AN61" s="33">
        <f t="shared" si="6"/>
        <v>-6.7341811153716569E-2</v>
      </c>
      <c r="AO61" s="33">
        <f t="shared" si="6"/>
        <v>-6.3043172130574227E-2</v>
      </c>
      <c r="AP61" s="33">
        <f t="shared" si="6"/>
        <v>-5.8744533107431884E-2</v>
      </c>
      <c r="AQ61" s="33">
        <f t="shared" si="6"/>
        <v>-5.4445894084289542E-2</v>
      </c>
      <c r="AR61" s="33">
        <f t="shared" si="6"/>
        <v>-5.01472550611472E-2</v>
      </c>
      <c r="AS61" s="33">
        <f t="shared" si="6"/>
        <v>-4.5848616038004858E-2</v>
      </c>
      <c r="AT61" s="33">
        <f t="shared" si="6"/>
        <v>-4.1549977014862516E-2</v>
      </c>
      <c r="AU61" s="33">
        <f t="shared" si="6"/>
        <v>-3.7251337991720174E-2</v>
      </c>
      <c r="AV61" s="33">
        <f t="shared" si="6"/>
        <v>-3.2952698968577832E-2</v>
      </c>
      <c r="AW61" s="33">
        <f t="shared" si="6"/>
        <v>-2.8654059945435493E-2</v>
      </c>
      <c r="AX61" s="33">
        <f t="shared" si="6"/>
        <v>-2.4355420922293154E-2</v>
      </c>
      <c r="AY61" s="33">
        <f t="shared" si="6"/>
        <v>-2.0056781899150816E-2</v>
      </c>
      <c r="AZ61" s="33">
        <f t="shared" si="6"/>
        <v>-1.5758142876008477E-2</v>
      </c>
      <c r="BA61" s="33">
        <f t="shared" si="6"/>
        <v>-1.1459503852866138E-2</v>
      </c>
      <c r="BB61" s="33">
        <f t="shared" si="6"/>
        <v>-7.1608648297237995E-3</v>
      </c>
      <c r="BC61" s="33">
        <f t="shared" si="6"/>
        <v>-2.8622258065814608E-3</v>
      </c>
      <c r="BD61" s="33">
        <f t="shared" si="6"/>
        <v>1.4364132165608778E-3</v>
      </c>
    </row>
    <row r="62" spans="1:56" ht="16.5" hidden="1" customHeight="1" outlineLevel="1">
      <c r="A62" s="113"/>
      <c r="B62" s="9" t="s">
        <v>34</v>
      </c>
      <c r="C62" s="9" t="s">
        <v>69</v>
      </c>
      <c r="D62" s="9" t="s">
        <v>40</v>
      </c>
      <c r="E62" s="33">
        <f t="shared" ref="E62:BD62" si="7">E28-E60+E61</f>
        <v>0</v>
      </c>
      <c r="F62" s="33">
        <f t="shared" si="7"/>
        <v>0</v>
      </c>
      <c r="G62" s="33">
        <f t="shared" si="7"/>
        <v>0</v>
      </c>
      <c r="H62" s="33">
        <f t="shared" si="7"/>
        <v>0</v>
      </c>
      <c r="I62" s="33">
        <f t="shared" si="7"/>
        <v>0</v>
      </c>
      <c r="J62" s="33">
        <f t="shared" si="7"/>
        <v>-0.25807735078663774</v>
      </c>
      <c r="K62" s="33">
        <f t="shared" si="7"/>
        <v>-0.18770370380170215</v>
      </c>
      <c r="L62" s="33">
        <f t="shared" si="7"/>
        <v>-0.18340506477855981</v>
      </c>
      <c r="M62" s="33">
        <f t="shared" si="7"/>
        <v>-0.17910642575541746</v>
      </c>
      <c r="N62" s="33">
        <f t="shared" si="7"/>
        <v>-0.17480778673227512</v>
      </c>
      <c r="O62" s="33">
        <f t="shared" si="7"/>
        <v>-0.17050914770913278</v>
      </c>
      <c r="P62" s="33">
        <f t="shared" si="7"/>
        <v>-0.16621050868599044</v>
      </c>
      <c r="Q62" s="33">
        <f t="shared" si="7"/>
        <v>-0.1619118696628481</v>
      </c>
      <c r="R62" s="33">
        <f t="shared" si="7"/>
        <v>-0.15761323063970575</v>
      </c>
      <c r="S62" s="33">
        <f t="shared" si="7"/>
        <v>-0.15331459161656341</v>
      </c>
      <c r="T62" s="33">
        <f t="shared" si="7"/>
        <v>-0.14901595259342107</v>
      </c>
      <c r="U62" s="33">
        <f t="shared" si="7"/>
        <v>-0.14471731357027873</v>
      </c>
      <c r="V62" s="33">
        <f t="shared" si="7"/>
        <v>-0.14041867454713639</v>
      </c>
      <c r="W62" s="33">
        <f t="shared" si="7"/>
        <v>-0.13612003552399404</v>
      </c>
      <c r="X62" s="33">
        <f t="shared" si="7"/>
        <v>-0.1318213965008517</v>
      </c>
      <c r="Y62" s="33">
        <f t="shared" si="7"/>
        <v>-0.12752275747770936</v>
      </c>
      <c r="Z62" s="33">
        <f t="shared" si="7"/>
        <v>-0.12322411845456702</v>
      </c>
      <c r="AA62" s="33">
        <f t="shared" si="7"/>
        <v>-0.11892547943142467</v>
      </c>
      <c r="AB62" s="33">
        <f t="shared" si="7"/>
        <v>-0.11462684040828233</v>
      </c>
      <c r="AC62" s="33">
        <f t="shared" si="7"/>
        <v>-0.11032820138513999</v>
      </c>
      <c r="AD62" s="33">
        <f t="shared" si="7"/>
        <v>-0.10602956236199765</v>
      </c>
      <c r="AE62" s="33">
        <f t="shared" si="7"/>
        <v>-0.10173092333885531</v>
      </c>
      <c r="AF62" s="33">
        <f t="shared" si="7"/>
        <v>-9.7432284315712964E-2</v>
      </c>
      <c r="AG62" s="33">
        <f t="shared" si="7"/>
        <v>-9.3133645292570622E-2</v>
      </c>
      <c r="AH62" s="33">
        <f t="shared" si="7"/>
        <v>-8.8835006269428279E-2</v>
      </c>
      <c r="AI62" s="33">
        <f t="shared" si="7"/>
        <v>-8.4536367246285937E-2</v>
      </c>
      <c r="AJ62" s="33">
        <f t="shared" si="7"/>
        <v>-8.0237728223143595E-2</v>
      </c>
      <c r="AK62" s="33">
        <f t="shared" si="7"/>
        <v>-7.5939089200001253E-2</v>
      </c>
      <c r="AL62" s="33">
        <f t="shared" si="7"/>
        <v>-7.1640450176858911E-2</v>
      </c>
      <c r="AM62" s="33">
        <f t="shared" si="7"/>
        <v>-6.7341811153716569E-2</v>
      </c>
      <c r="AN62" s="33">
        <f t="shared" si="7"/>
        <v>-6.3043172130574227E-2</v>
      </c>
      <c r="AO62" s="33">
        <f t="shared" si="7"/>
        <v>-5.8744533107431884E-2</v>
      </c>
      <c r="AP62" s="33">
        <f t="shared" si="7"/>
        <v>-5.4445894084289542E-2</v>
      </c>
      <c r="AQ62" s="33">
        <f t="shared" si="7"/>
        <v>-5.01472550611472E-2</v>
      </c>
      <c r="AR62" s="33">
        <f t="shared" si="7"/>
        <v>-4.5848616038004858E-2</v>
      </c>
      <c r="AS62" s="33">
        <f t="shared" si="7"/>
        <v>-4.1549977014862516E-2</v>
      </c>
      <c r="AT62" s="33">
        <f t="shared" si="7"/>
        <v>-3.7251337991720174E-2</v>
      </c>
      <c r="AU62" s="33">
        <f t="shared" si="7"/>
        <v>-3.2952698968577832E-2</v>
      </c>
      <c r="AV62" s="33">
        <f t="shared" si="7"/>
        <v>-2.8654059945435493E-2</v>
      </c>
      <c r="AW62" s="33">
        <f t="shared" si="7"/>
        <v>-2.4355420922293154E-2</v>
      </c>
      <c r="AX62" s="33">
        <f t="shared" si="7"/>
        <v>-2.0056781899150816E-2</v>
      </c>
      <c r="AY62" s="33">
        <f t="shared" si="7"/>
        <v>-1.5758142876008477E-2</v>
      </c>
      <c r="AZ62" s="33">
        <f t="shared" si="7"/>
        <v>-1.1459503852866138E-2</v>
      </c>
      <c r="BA62" s="33">
        <f t="shared" si="7"/>
        <v>-7.1608648297237995E-3</v>
      </c>
      <c r="BB62" s="33">
        <f t="shared" si="7"/>
        <v>-2.8622258065814608E-3</v>
      </c>
      <c r="BC62" s="33">
        <f t="shared" si="7"/>
        <v>1.4364132165608778E-3</v>
      </c>
      <c r="BD62" s="33">
        <f t="shared" si="7"/>
        <v>1.5547459153442134E-16</v>
      </c>
    </row>
    <row r="63" spans="1:56" ht="16.5" collapsed="1">
      <c r="A63" s="113"/>
      <c r="B63" s="9" t="s">
        <v>8</v>
      </c>
      <c r="C63" s="11" t="s">
        <v>68</v>
      </c>
      <c r="D63" s="9" t="s">
        <v>40</v>
      </c>
      <c r="E63" s="33">
        <f>AVERAGE(E61:E62)*'Fixed data'!$C$3</f>
        <v>0</v>
      </c>
      <c r="F63" s="33">
        <f>AVERAGE(F61:F62)*'Fixed data'!$C$3</f>
        <v>0</v>
      </c>
      <c r="G63" s="33">
        <f>AVERAGE(G61:G62)*'Fixed data'!$C$3</f>
        <v>0</v>
      </c>
      <c r="H63" s="33">
        <f>AVERAGE(H61:H62)*'Fixed data'!$C$3</f>
        <v>0</v>
      </c>
      <c r="I63" s="33">
        <f>AVERAGE(I61:I62)*'Fixed data'!$C$3</f>
        <v>0</v>
      </c>
      <c r="J63" s="33">
        <f>AVERAGE(J61:J62)*'Fixed data'!$C$3</f>
        <v>-6.2325680214973013E-3</v>
      </c>
      <c r="K63" s="33">
        <f>AVERAGE(K61:K62)*'Fixed data'!$C$3</f>
        <v>-1.0765612468308408E-2</v>
      </c>
      <c r="L63" s="33">
        <f>AVERAGE(L61:L62)*'Fixed data'!$C$3</f>
        <v>-8.9622767612133267E-3</v>
      </c>
      <c r="M63" s="33">
        <f>AVERAGE(M61:M62)*'Fixed data'!$C$3</f>
        <v>-8.7546524963955513E-3</v>
      </c>
      <c r="N63" s="33">
        <f>AVERAGE(N61:N62)*'Fixed data'!$C$3</f>
        <v>-8.5470282315777777E-3</v>
      </c>
      <c r="O63" s="33">
        <f>AVERAGE(O61:O62)*'Fixed data'!$C$3</f>
        <v>-8.3394039667600006E-3</v>
      </c>
      <c r="P63" s="33">
        <f>AVERAGE(P61:P62)*'Fixed data'!$C$3</f>
        <v>-8.131779701942227E-3</v>
      </c>
      <c r="Q63" s="33">
        <f>AVERAGE(Q61:Q62)*'Fixed data'!$C$3</f>
        <v>-7.9241554371244499E-3</v>
      </c>
      <c r="R63" s="33">
        <f>AVERAGE(R61:R62)*'Fixed data'!$C$3</f>
        <v>-7.7165311723066763E-3</v>
      </c>
      <c r="S63" s="33">
        <f>AVERAGE(S61:S62)*'Fixed data'!$C$3</f>
        <v>-7.5089069074889001E-3</v>
      </c>
      <c r="T63" s="33">
        <f>AVERAGE(T61:T62)*'Fixed data'!$C$3</f>
        <v>-7.3012826426711265E-3</v>
      </c>
      <c r="U63" s="33">
        <f>AVERAGE(U61:U62)*'Fixed data'!$C$3</f>
        <v>-7.0936583778533494E-3</v>
      </c>
      <c r="V63" s="33">
        <f>AVERAGE(V61:V62)*'Fixed data'!$C$3</f>
        <v>-6.8860341130355758E-3</v>
      </c>
      <c r="W63" s="33">
        <f>AVERAGE(W61:W62)*'Fixed data'!$C$3</f>
        <v>-6.6784098482177996E-3</v>
      </c>
      <c r="X63" s="33">
        <f>AVERAGE(X61:X62)*'Fixed data'!$C$3</f>
        <v>-6.4707855834000259E-3</v>
      </c>
      <c r="Y63" s="33">
        <f>AVERAGE(Y61:Y62)*'Fixed data'!$C$3</f>
        <v>-6.2631613185822489E-3</v>
      </c>
      <c r="Z63" s="33">
        <f>AVERAGE(Z61:Z62)*'Fixed data'!$C$3</f>
        <v>-6.0555370537644752E-3</v>
      </c>
      <c r="AA63" s="33">
        <f>AVERAGE(AA61:AA62)*'Fixed data'!$C$3</f>
        <v>-5.8479127889466999E-3</v>
      </c>
      <c r="AB63" s="33">
        <f>AVERAGE(AB61:AB62)*'Fixed data'!$C$3</f>
        <v>-5.6402885241289245E-3</v>
      </c>
      <c r="AC63" s="33">
        <f>AVERAGE(AC61:AC62)*'Fixed data'!$C$3</f>
        <v>-5.4326642593111492E-3</v>
      </c>
      <c r="AD63" s="33">
        <f>AVERAGE(AD61:AD62)*'Fixed data'!$C$3</f>
        <v>-5.2250399944933738E-3</v>
      </c>
      <c r="AE63" s="33">
        <f>AVERAGE(AE61:AE62)*'Fixed data'!$C$3</f>
        <v>-5.0174157296755994E-3</v>
      </c>
      <c r="AF63" s="33">
        <f>AVERAGE(AF61:AF62)*'Fixed data'!$C$3</f>
        <v>-4.809791464857824E-3</v>
      </c>
      <c r="AG63" s="33">
        <f>AVERAGE(AG61:AG62)*'Fixed data'!$C$3</f>
        <v>-4.6021672000400487E-3</v>
      </c>
      <c r="AH63" s="33">
        <f>AVERAGE(AH61:AH62)*'Fixed data'!$C$3</f>
        <v>-4.3945429352222733E-3</v>
      </c>
      <c r="AI63" s="33">
        <f>AVERAGE(AI61:AI62)*'Fixed data'!$C$3</f>
        <v>-4.1869186704044988E-3</v>
      </c>
      <c r="AJ63" s="33">
        <f>AVERAGE(AJ61:AJ62)*'Fixed data'!$C$3</f>
        <v>-3.9792944055867235E-3</v>
      </c>
      <c r="AK63" s="33">
        <f>AVERAGE(AK61:AK62)*'Fixed data'!$C$3</f>
        <v>-3.7716701407689481E-3</v>
      </c>
      <c r="AL63" s="33">
        <f>AVERAGE(AL61:AL62)*'Fixed data'!$C$3</f>
        <v>-3.5640458759511732E-3</v>
      </c>
      <c r="AM63" s="33">
        <f>AVERAGE(AM61:AM62)*'Fixed data'!$C$3</f>
        <v>-3.3564216111333979E-3</v>
      </c>
      <c r="AN63" s="33">
        <f>AVERAGE(AN61:AN62)*'Fixed data'!$C$3</f>
        <v>-3.1487973463156229E-3</v>
      </c>
      <c r="AO63" s="33">
        <f>AVERAGE(AO61:AO62)*'Fixed data'!$C$3</f>
        <v>-2.9411730814978476E-3</v>
      </c>
      <c r="AP63" s="33">
        <f>AVERAGE(AP61:AP62)*'Fixed data'!$C$3</f>
        <v>-2.7335488166800727E-3</v>
      </c>
      <c r="AQ63" s="33">
        <f>AVERAGE(AQ61:AQ62)*'Fixed data'!$C$3</f>
        <v>-2.5259245518622973E-3</v>
      </c>
      <c r="AR63" s="33">
        <f>AVERAGE(AR61:AR62)*'Fixed data'!$C$3</f>
        <v>-2.3183002870445224E-3</v>
      </c>
      <c r="AS63" s="33">
        <f>AVERAGE(AS61:AS62)*'Fixed data'!$C$3</f>
        <v>-2.1106760222267471E-3</v>
      </c>
      <c r="AT63" s="33">
        <f>AVERAGE(AT61:AT62)*'Fixed data'!$C$3</f>
        <v>-1.9030517574089721E-3</v>
      </c>
      <c r="AU63" s="33">
        <f>AVERAGE(AU61:AU62)*'Fixed data'!$C$3</f>
        <v>-1.695427492591197E-3</v>
      </c>
      <c r="AV63" s="33">
        <f>AVERAGE(AV61:AV62)*'Fixed data'!$C$3</f>
        <v>-1.4878032277734219E-3</v>
      </c>
      <c r="AW63" s="33">
        <f>AVERAGE(AW61:AW62)*'Fixed data'!$C$3</f>
        <v>-1.280178962955647E-3</v>
      </c>
      <c r="AX63" s="33">
        <f>AVERAGE(AX61:AX62)*'Fixed data'!$C$3</f>
        <v>-1.0725546981378718E-3</v>
      </c>
      <c r="AY63" s="33">
        <f>AVERAGE(AY61:AY62)*'Fixed data'!$C$3</f>
        <v>-8.6493043332009701E-4</v>
      </c>
      <c r="AZ63" s="33">
        <f>AVERAGE(AZ61:AZ62)*'Fixed data'!$C$3</f>
        <v>-6.5730616850232198E-4</v>
      </c>
      <c r="BA63" s="33">
        <f>AVERAGE(BA61:BA62)*'Fixed data'!$C$3</f>
        <v>-4.4968190368454701E-4</v>
      </c>
      <c r="BB63" s="33">
        <f>AVERAGE(BB61:BB62)*'Fixed data'!$C$3</f>
        <v>-2.4205763886677204E-4</v>
      </c>
      <c r="BC63" s="33">
        <f>AVERAGE(BC61:BC62)*'Fixed data'!$C$3</f>
        <v>-3.4433374048997078E-5</v>
      </c>
      <c r="BD63" s="33">
        <f>AVERAGE(BD61:BD62)*'Fixed data'!$C$3</f>
        <v>3.4689379179948954E-5</v>
      </c>
    </row>
    <row r="64" spans="1:56" ht="15.75" thickBot="1">
      <c r="A64" s="112"/>
      <c r="B64" s="12" t="s">
        <v>95</v>
      </c>
      <c r="C64" s="12" t="s">
        <v>45</v>
      </c>
      <c r="D64" s="12" t="s">
        <v>40</v>
      </c>
      <c r="E64" s="52">
        <f t="shared" ref="E64:BD64" si="8">E29+E60+E63</f>
        <v>0</v>
      </c>
      <c r="F64" s="52">
        <f t="shared" si="8"/>
        <v>0</v>
      </c>
      <c r="G64" s="52">
        <f t="shared" si="8"/>
        <v>0</v>
      </c>
      <c r="H64" s="52">
        <f t="shared" si="8"/>
        <v>0</v>
      </c>
      <c r="I64" s="52">
        <f t="shared" si="8"/>
        <v>0</v>
      </c>
      <c r="J64" s="52">
        <f t="shared" si="8"/>
        <v>-7.0751905718156705E-2</v>
      </c>
      <c r="K64" s="52">
        <f t="shared" si="8"/>
        <v>-3.4101602170334873E-4</v>
      </c>
      <c r="L64" s="52">
        <f t="shared" si="8"/>
        <v>-1.3260915784355665E-2</v>
      </c>
      <c r="M64" s="52">
        <f t="shared" si="8"/>
        <v>-1.305329151953789E-2</v>
      </c>
      <c r="N64" s="52">
        <f t="shared" si="8"/>
        <v>-1.2845667254720116E-2</v>
      </c>
      <c r="O64" s="52">
        <f t="shared" si="8"/>
        <v>-1.2638042989902339E-2</v>
      </c>
      <c r="P64" s="52">
        <f t="shared" si="8"/>
        <v>-1.2430418725084566E-2</v>
      </c>
      <c r="Q64" s="52">
        <f t="shared" si="8"/>
        <v>-1.2222794460266789E-2</v>
      </c>
      <c r="R64" s="52">
        <f t="shared" si="8"/>
        <v>-1.2015170195449015E-2</v>
      </c>
      <c r="S64" s="52">
        <f t="shared" si="8"/>
        <v>-1.1807545930631238E-2</v>
      </c>
      <c r="T64" s="52">
        <f t="shared" si="8"/>
        <v>-1.1599921665813466E-2</v>
      </c>
      <c r="U64" s="52">
        <f t="shared" si="8"/>
        <v>-1.1392297400995687E-2</v>
      </c>
      <c r="V64" s="52">
        <f t="shared" si="8"/>
        <v>-1.1184673136177915E-2</v>
      </c>
      <c r="W64" s="52">
        <f t="shared" si="8"/>
        <v>-1.0977048871360138E-2</v>
      </c>
      <c r="X64" s="52">
        <f t="shared" si="8"/>
        <v>-1.0769424606542365E-2</v>
      </c>
      <c r="Y64" s="52">
        <f t="shared" si="8"/>
        <v>-1.0561800341724588E-2</v>
      </c>
      <c r="Z64" s="52">
        <f t="shared" si="8"/>
        <v>-1.0354176076906814E-2</v>
      </c>
      <c r="AA64" s="52">
        <f t="shared" si="8"/>
        <v>-1.0146551812089039E-2</v>
      </c>
      <c r="AB64" s="52">
        <f t="shared" si="8"/>
        <v>-9.9389275472712632E-3</v>
      </c>
      <c r="AC64" s="52">
        <f t="shared" si="8"/>
        <v>-9.7313032824534879E-3</v>
      </c>
      <c r="AD64" s="52">
        <f t="shared" si="8"/>
        <v>-9.5236790176357125E-3</v>
      </c>
      <c r="AE64" s="52">
        <f t="shared" si="8"/>
        <v>-9.3160547528179372E-3</v>
      </c>
      <c r="AF64" s="52">
        <f t="shared" si="8"/>
        <v>-9.1084304880001618E-3</v>
      </c>
      <c r="AG64" s="52">
        <f t="shared" si="8"/>
        <v>-8.9008062231823865E-3</v>
      </c>
      <c r="AH64" s="52">
        <f t="shared" si="8"/>
        <v>-8.6931819583646111E-3</v>
      </c>
      <c r="AI64" s="52">
        <f t="shared" si="8"/>
        <v>-8.4855576935468375E-3</v>
      </c>
      <c r="AJ64" s="52">
        <f t="shared" si="8"/>
        <v>-8.2779334287290621E-3</v>
      </c>
      <c r="AK64" s="52">
        <f t="shared" si="8"/>
        <v>-8.0703091639112868E-3</v>
      </c>
      <c r="AL64" s="52">
        <f t="shared" si="8"/>
        <v>-7.8626848990935114E-3</v>
      </c>
      <c r="AM64" s="52">
        <f t="shared" si="8"/>
        <v>-7.6550606342757361E-3</v>
      </c>
      <c r="AN64" s="52">
        <f t="shared" si="8"/>
        <v>-7.4474363694579616E-3</v>
      </c>
      <c r="AO64" s="52">
        <f t="shared" si="8"/>
        <v>-7.2398121046401863E-3</v>
      </c>
      <c r="AP64" s="52">
        <f t="shared" si="8"/>
        <v>-7.0321878398224118E-3</v>
      </c>
      <c r="AQ64" s="52">
        <f t="shared" si="8"/>
        <v>-6.8245635750046364E-3</v>
      </c>
      <c r="AR64" s="52">
        <f t="shared" si="8"/>
        <v>-6.6169393101868611E-3</v>
      </c>
      <c r="AS64" s="52">
        <f t="shared" si="8"/>
        <v>-6.4093150453690857E-3</v>
      </c>
      <c r="AT64" s="52">
        <f t="shared" si="8"/>
        <v>-6.2016907805513104E-3</v>
      </c>
      <c r="AU64" s="52">
        <f t="shared" si="8"/>
        <v>-5.9940665157335359E-3</v>
      </c>
      <c r="AV64" s="52">
        <f t="shared" si="8"/>
        <v>-5.7864422509157605E-3</v>
      </c>
      <c r="AW64" s="52">
        <f t="shared" si="8"/>
        <v>-5.5788179860979861E-3</v>
      </c>
      <c r="AX64" s="52">
        <f t="shared" si="8"/>
        <v>-5.3711937212802107E-3</v>
      </c>
      <c r="AY64" s="52">
        <f t="shared" si="8"/>
        <v>-5.1635694564624354E-3</v>
      </c>
      <c r="AZ64" s="52">
        <f t="shared" si="8"/>
        <v>-4.9559451916446609E-3</v>
      </c>
      <c r="BA64" s="52">
        <f t="shared" si="8"/>
        <v>-4.7483209268268855E-3</v>
      </c>
      <c r="BB64" s="52">
        <f t="shared" si="8"/>
        <v>-4.540696662009111E-3</v>
      </c>
      <c r="BC64" s="52">
        <f t="shared" si="8"/>
        <v>-4.3330723971913357E-3</v>
      </c>
      <c r="BD64" s="52">
        <f t="shared" si="8"/>
        <v>1.4711025957406714E-3</v>
      </c>
    </row>
    <row r="65" spans="1:56" ht="12.75" customHeight="1">
      <c r="A65" s="182" t="s">
        <v>230</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3"/>
      <c r="B66" s="9" t="s">
        <v>202</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3"/>
      <c r="B67" s="9" t="s">
        <v>298</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3"/>
      <c r="B68" s="9" t="s">
        <v>299</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3"/>
      <c r="B69" s="4" t="s">
        <v>203</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3"/>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3"/>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3"/>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3"/>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3"/>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3"/>
      <c r="B75" s="9" t="s">
        <v>211</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4"/>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0</v>
      </c>
      <c r="H77" s="53">
        <f>IF('Fixed data'!$G$19=FALSE,H64+H76,H64)</f>
        <v>0</v>
      </c>
      <c r="I77" s="53">
        <f>IF('Fixed data'!$G$19=FALSE,I64+I76,I64)</f>
        <v>0</v>
      </c>
      <c r="J77" s="53">
        <f>IF('Fixed data'!$G$19=FALSE,J64+J76,J64)</f>
        <v>-7.0751905718156705E-2</v>
      </c>
      <c r="K77" s="53">
        <f>IF('Fixed data'!$G$19=FALSE,K64+K76,K64)</f>
        <v>-3.4101602170334873E-4</v>
      </c>
      <c r="L77" s="53">
        <f>IF('Fixed data'!$G$19=FALSE,L64+L76,L64)</f>
        <v>-1.3260915784355665E-2</v>
      </c>
      <c r="M77" s="53">
        <f>IF('Fixed data'!$G$19=FALSE,M64+M76,M64)</f>
        <v>-1.305329151953789E-2</v>
      </c>
      <c r="N77" s="53">
        <f>IF('Fixed data'!$G$19=FALSE,N64+N76,N64)</f>
        <v>-1.2845667254720116E-2</v>
      </c>
      <c r="O77" s="53">
        <f>IF('Fixed data'!$G$19=FALSE,O64+O76,O64)</f>
        <v>-1.2638042989902339E-2</v>
      </c>
      <c r="P77" s="53">
        <f>IF('Fixed data'!$G$19=FALSE,P64+P76,P64)</f>
        <v>-1.2430418725084566E-2</v>
      </c>
      <c r="Q77" s="53">
        <f>IF('Fixed data'!$G$19=FALSE,Q64+Q76,Q64)</f>
        <v>-1.2222794460266789E-2</v>
      </c>
      <c r="R77" s="53">
        <f>IF('Fixed data'!$G$19=FALSE,R64+R76,R64)</f>
        <v>-1.2015170195449015E-2</v>
      </c>
      <c r="S77" s="53">
        <f>IF('Fixed data'!$G$19=FALSE,S64+S76,S64)</f>
        <v>-1.1807545930631238E-2</v>
      </c>
      <c r="T77" s="53">
        <f>IF('Fixed data'!$G$19=FALSE,T64+T76,T64)</f>
        <v>-1.1599921665813466E-2</v>
      </c>
      <c r="U77" s="53">
        <f>IF('Fixed data'!$G$19=FALSE,U64+U76,U64)</f>
        <v>-1.1392297400995687E-2</v>
      </c>
      <c r="V77" s="53">
        <f>IF('Fixed data'!$G$19=FALSE,V64+V76,V64)</f>
        <v>-1.1184673136177915E-2</v>
      </c>
      <c r="W77" s="53">
        <f>IF('Fixed data'!$G$19=FALSE,W64+W76,W64)</f>
        <v>-1.0977048871360138E-2</v>
      </c>
      <c r="X77" s="53">
        <f>IF('Fixed data'!$G$19=FALSE,X64+X76,X64)</f>
        <v>-1.0769424606542365E-2</v>
      </c>
      <c r="Y77" s="53">
        <f>IF('Fixed data'!$G$19=FALSE,Y64+Y76,Y64)</f>
        <v>-1.0561800341724588E-2</v>
      </c>
      <c r="Z77" s="53">
        <f>IF('Fixed data'!$G$19=FALSE,Z64+Z76,Z64)</f>
        <v>-1.0354176076906814E-2</v>
      </c>
      <c r="AA77" s="53">
        <f>IF('Fixed data'!$G$19=FALSE,AA64+AA76,AA64)</f>
        <v>-1.0146551812089039E-2</v>
      </c>
      <c r="AB77" s="53">
        <f>IF('Fixed data'!$G$19=FALSE,AB64+AB76,AB64)</f>
        <v>-9.9389275472712632E-3</v>
      </c>
      <c r="AC77" s="53">
        <f>IF('Fixed data'!$G$19=FALSE,AC64+AC76,AC64)</f>
        <v>-9.7313032824534879E-3</v>
      </c>
      <c r="AD77" s="53">
        <f>IF('Fixed data'!$G$19=FALSE,AD64+AD76,AD64)</f>
        <v>-9.5236790176357125E-3</v>
      </c>
      <c r="AE77" s="53">
        <f>IF('Fixed data'!$G$19=FALSE,AE64+AE76,AE64)</f>
        <v>-9.3160547528179372E-3</v>
      </c>
      <c r="AF77" s="53">
        <f>IF('Fixed data'!$G$19=FALSE,AF64+AF76,AF64)</f>
        <v>-9.1084304880001618E-3</v>
      </c>
      <c r="AG77" s="53">
        <f>IF('Fixed data'!$G$19=FALSE,AG64+AG76,AG64)</f>
        <v>-8.9008062231823865E-3</v>
      </c>
      <c r="AH77" s="53">
        <f>IF('Fixed data'!$G$19=FALSE,AH64+AH76,AH64)</f>
        <v>-8.6931819583646111E-3</v>
      </c>
      <c r="AI77" s="53">
        <f>IF('Fixed data'!$G$19=FALSE,AI64+AI76,AI64)</f>
        <v>-8.4855576935468375E-3</v>
      </c>
      <c r="AJ77" s="53">
        <f>IF('Fixed data'!$G$19=FALSE,AJ64+AJ76,AJ64)</f>
        <v>-8.2779334287290621E-3</v>
      </c>
      <c r="AK77" s="53">
        <f>IF('Fixed data'!$G$19=FALSE,AK64+AK76,AK64)</f>
        <v>-8.0703091639112868E-3</v>
      </c>
      <c r="AL77" s="53">
        <f>IF('Fixed data'!$G$19=FALSE,AL64+AL76,AL64)</f>
        <v>-7.8626848990935114E-3</v>
      </c>
      <c r="AM77" s="53">
        <f>IF('Fixed data'!$G$19=FALSE,AM64+AM76,AM64)</f>
        <v>-7.6550606342757361E-3</v>
      </c>
      <c r="AN77" s="53">
        <f>IF('Fixed data'!$G$19=FALSE,AN64+AN76,AN64)</f>
        <v>-7.4474363694579616E-3</v>
      </c>
      <c r="AO77" s="53">
        <f>IF('Fixed data'!$G$19=FALSE,AO64+AO76,AO64)</f>
        <v>-7.2398121046401863E-3</v>
      </c>
      <c r="AP77" s="53">
        <f>IF('Fixed data'!$G$19=FALSE,AP64+AP76,AP64)</f>
        <v>-7.0321878398224118E-3</v>
      </c>
      <c r="AQ77" s="53">
        <f>IF('Fixed data'!$G$19=FALSE,AQ64+AQ76,AQ64)</f>
        <v>-6.8245635750046364E-3</v>
      </c>
      <c r="AR77" s="53">
        <f>IF('Fixed data'!$G$19=FALSE,AR64+AR76,AR64)</f>
        <v>-6.6169393101868611E-3</v>
      </c>
      <c r="AS77" s="53">
        <f>IF('Fixed data'!$G$19=FALSE,AS64+AS76,AS64)</f>
        <v>-6.4093150453690857E-3</v>
      </c>
      <c r="AT77" s="53">
        <f>IF('Fixed data'!$G$19=FALSE,AT64+AT76,AT64)</f>
        <v>-6.2016907805513104E-3</v>
      </c>
      <c r="AU77" s="53">
        <f>IF('Fixed data'!$G$19=FALSE,AU64+AU76,AU64)</f>
        <v>-5.9940665157335359E-3</v>
      </c>
      <c r="AV77" s="53">
        <f>IF('Fixed data'!$G$19=FALSE,AV64+AV76,AV64)</f>
        <v>-5.7864422509157605E-3</v>
      </c>
      <c r="AW77" s="53">
        <f>IF('Fixed data'!$G$19=FALSE,AW64+AW76,AW64)</f>
        <v>-5.5788179860979861E-3</v>
      </c>
      <c r="AX77" s="53">
        <f>IF('Fixed data'!$G$19=FALSE,AX64+AX76,AX64)</f>
        <v>-5.3711937212802107E-3</v>
      </c>
      <c r="AY77" s="53">
        <f>IF('Fixed data'!$G$19=FALSE,AY64+AY76,AY64)</f>
        <v>-5.1635694564624354E-3</v>
      </c>
      <c r="AZ77" s="53">
        <f>IF('Fixed data'!$G$19=FALSE,AZ64+AZ76,AZ64)</f>
        <v>-4.9559451916446609E-3</v>
      </c>
      <c r="BA77" s="53">
        <f>IF('Fixed data'!$G$19=FALSE,BA64+BA76,BA64)</f>
        <v>-4.7483209268268855E-3</v>
      </c>
      <c r="BB77" s="53">
        <f>IF('Fixed data'!$G$19=FALSE,BB64+BB76,BB64)</f>
        <v>-4.540696662009111E-3</v>
      </c>
      <c r="BC77" s="53">
        <f>IF('Fixed data'!$G$19=FALSE,BC64+BC76,BC64)</f>
        <v>-4.3330723971913357E-3</v>
      </c>
      <c r="BD77" s="53">
        <f>IF('Fixed data'!$G$19=FALSE,BD64+BD76,BD64)</f>
        <v>1.4711025957406714E-3</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0</v>
      </c>
      <c r="H80" s="54">
        <f t="shared" si="10"/>
        <v>0</v>
      </c>
      <c r="I80" s="54">
        <f t="shared" si="10"/>
        <v>0</v>
      </c>
      <c r="J80" s="54">
        <f t="shared" si="10"/>
        <v>-5.755672088772186E-2</v>
      </c>
      <c r="K80" s="54">
        <f t="shared" si="10"/>
        <v>-2.6803551050718917E-4</v>
      </c>
      <c r="L80" s="54">
        <f t="shared" si="10"/>
        <v>-1.0070492692650177E-2</v>
      </c>
      <c r="M80" s="54">
        <f t="shared" si="10"/>
        <v>-9.5776042769049816E-3</v>
      </c>
      <c r="N80" s="54">
        <f t="shared" si="10"/>
        <v>-9.1065351915266511E-3</v>
      </c>
      <c r="O80" s="54">
        <f t="shared" si="10"/>
        <v>-8.6563733758595832E-3</v>
      </c>
      <c r="P80" s="54">
        <f t="shared" si="10"/>
        <v>-8.2262435030014125E-3</v>
      </c>
      <c r="Q80" s="54">
        <f t="shared" si="10"/>
        <v>-7.8153055383820783E-3</v>
      </c>
      <c r="R80" s="54">
        <f t="shared" si="10"/>
        <v>-7.4227533538234157E-3</v>
      </c>
      <c r="S80" s="54">
        <f t="shared" si="10"/>
        <v>-7.0478133949752782E-3</v>
      </c>
      <c r="T80" s="54">
        <f t="shared" si="10"/>
        <v>-6.6897434001030711E-3</v>
      </c>
      <c r="U80" s="54">
        <f t="shared" si="10"/>
        <v>-6.3478311682775091E-3</v>
      </c>
      <c r="V80" s="54">
        <f t="shared" si="10"/>
        <v>-6.0213933750905523E-3</v>
      </c>
      <c r="W80" s="54">
        <f t="shared" si="10"/>
        <v>-5.7097744340917468E-3</v>
      </c>
      <c r="X80" s="54">
        <f t="shared" si="10"/>
        <v>-5.4123454022071598E-3</v>
      </c>
      <c r="Y80" s="54">
        <f t="shared" si="10"/>
        <v>-5.1285029274681544E-3</v>
      </c>
      <c r="Z80" s="54">
        <f t="shared" si="10"/>
        <v>-4.8576682374402384E-3</v>
      </c>
      <c r="AA80" s="54">
        <f t="shared" si="10"/>
        <v>-4.5992861668026222E-3</v>
      </c>
      <c r="AB80" s="54">
        <f t="shared" si="10"/>
        <v>-4.3528242225874033E-3</v>
      </c>
      <c r="AC80" s="54">
        <f t="shared" si="10"/>
        <v>-4.117771685643353E-3</v>
      </c>
      <c r="AD80" s="54">
        <f t="shared" si="10"/>
        <v>-3.8936387469433011E-3</v>
      </c>
      <c r="AE80" s="54">
        <f t="shared" si="10"/>
        <v>-3.6799556774060353E-3</v>
      </c>
      <c r="AF80" s="54">
        <f t="shared" si="10"/>
        <v>-3.4762720299537368E-3</v>
      </c>
      <c r="AG80" s="54">
        <f t="shared" si="10"/>
        <v>-3.2821558725741103E-3</v>
      </c>
      <c r="AH80" s="54">
        <f t="shared" si="10"/>
        <v>-3.0971930512027541E-3</v>
      </c>
      <c r="AI80" s="54">
        <f t="shared" si="10"/>
        <v>-3.3941139969413921E-3</v>
      </c>
      <c r="AJ80" s="54">
        <f t="shared" si="10"/>
        <v>-3.2146281164958873E-3</v>
      </c>
      <c r="AK80" s="54">
        <f t="shared" si="10"/>
        <v>-3.0427183740598879E-3</v>
      </c>
      <c r="AL80" s="54">
        <f t="shared" si="10"/>
        <v>-2.8780957055966464E-3</v>
      </c>
      <c r="AM80" s="54">
        <f t="shared" si="10"/>
        <v>-2.7204814586381399E-3</v>
      </c>
      <c r="AN80" s="54">
        <f t="shared" si="10"/>
        <v>-2.5696070310094474E-3</v>
      </c>
      <c r="AO80" s="54">
        <f t="shared" si="10"/>
        <v>-2.4252135217657854E-3</v>
      </c>
      <c r="AP80" s="54">
        <f t="shared" si="10"/>
        <v>-2.2870513939372899E-3</v>
      </c>
      <c r="AQ80" s="54">
        <f t="shared" si="10"/>
        <v>-2.1548801486898205E-3</v>
      </c>
      <c r="AR80" s="54">
        <f t="shared" si="10"/>
        <v>-2.0284680105228971E-3</v>
      </c>
      <c r="AS80" s="54">
        <f t="shared" si="10"/>
        <v>-1.9075916231382284E-3</v>
      </c>
      <c r="AT80" s="54">
        <f t="shared" si="10"/>
        <v>-1.792035755624332E-3</v>
      </c>
      <c r="AU80" s="54">
        <f t="shared" si="10"/>
        <v>-1.6815930186142858E-3</v>
      </c>
      <c r="AV80" s="54">
        <f t="shared" si="10"/>
        <v>-1.5760635900849247E-3</v>
      </c>
      <c r="AW80" s="54">
        <f t="shared" si="10"/>
        <v>-1.4752549504766321E-3</v>
      </c>
      <c r="AX80" s="54">
        <f t="shared" si="10"/>
        <v>-1.3789816268233927E-3</v>
      </c>
      <c r="AY80" s="54">
        <f t="shared" si="10"/>
        <v>-1.2870649455929465E-3</v>
      </c>
      <c r="AZ80" s="54">
        <f t="shared" si="10"/>
        <v>-1.199332793946722E-3</v>
      </c>
      <c r="BA80" s="54">
        <f t="shared" si="10"/>
        <v>-1.1156193891387507E-3</v>
      </c>
      <c r="BB80" s="54">
        <f t="shared" si="10"/>
        <v>-1.0357650557819818E-3</v>
      </c>
      <c r="BC80" s="54">
        <f t="shared" si="10"/>
        <v>-9.5961601071932478E-4</v>
      </c>
      <c r="BD80" s="54">
        <f t="shared" si="10"/>
        <v>3.1630588857152562E-4</v>
      </c>
    </row>
    <row r="81" spans="1:56">
      <c r="A81" s="72"/>
      <c r="B81" s="15" t="s">
        <v>18</v>
      </c>
      <c r="C81" s="15"/>
      <c r="D81" s="14" t="s">
        <v>40</v>
      </c>
      <c r="E81" s="55">
        <f>+E80</f>
        <v>0</v>
      </c>
      <c r="F81" s="55">
        <f t="shared" ref="F81:BD81" si="11">+E81+F80</f>
        <v>0</v>
      </c>
      <c r="G81" s="55">
        <f t="shared" si="11"/>
        <v>0</v>
      </c>
      <c r="H81" s="55">
        <f t="shared" si="11"/>
        <v>0</v>
      </c>
      <c r="I81" s="55">
        <f t="shared" si="11"/>
        <v>0</v>
      </c>
      <c r="J81" s="55">
        <f t="shared" si="11"/>
        <v>-5.755672088772186E-2</v>
      </c>
      <c r="K81" s="55">
        <f t="shared" si="11"/>
        <v>-5.7824756398229052E-2</v>
      </c>
      <c r="L81" s="55">
        <f t="shared" si="11"/>
        <v>-6.7895249090879226E-2</v>
      </c>
      <c r="M81" s="55">
        <f t="shared" si="11"/>
        <v>-7.74728533677842E-2</v>
      </c>
      <c r="N81" s="55">
        <f t="shared" si="11"/>
        <v>-8.6579388559310855E-2</v>
      </c>
      <c r="O81" s="55">
        <f t="shared" si="11"/>
        <v>-9.5235761935170443E-2</v>
      </c>
      <c r="P81" s="55">
        <f t="shared" si="11"/>
        <v>-0.10346200543817186</v>
      </c>
      <c r="Q81" s="55">
        <f t="shared" si="11"/>
        <v>-0.11127731097655394</v>
      </c>
      <c r="R81" s="55">
        <f t="shared" si="11"/>
        <v>-0.11870006433037736</v>
      </c>
      <c r="S81" s="55">
        <f t="shared" si="11"/>
        <v>-0.12574787772535265</v>
      </c>
      <c r="T81" s="55">
        <f t="shared" si="11"/>
        <v>-0.13243762112545571</v>
      </c>
      <c r="U81" s="55">
        <f t="shared" si="11"/>
        <v>-0.13878545229373321</v>
      </c>
      <c r="V81" s="55">
        <f t="shared" si="11"/>
        <v>-0.14480684566882376</v>
      </c>
      <c r="W81" s="55">
        <f t="shared" si="11"/>
        <v>-0.1505166201029155</v>
      </c>
      <c r="X81" s="55">
        <f t="shared" si="11"/>
        <v>-0.15592896550512267</v>
      </c>
      <c r="Y81" s="55">
        <f t="shared" si="11"/>
        <v>-0.16105746843259083</v>
      </c>
      <c r="Z81" s="55">
        <f t="shared" si="11"/>
        <v>-0.16591513667003108</v>
      </c>
      <c r="AA81" s="55">
        <f t="shared" si="11"/>
        <v>-0.17051442283683371</v>
      </c>
      <c r="AB81" s="55">
        <f t="shared" si="11"/>
        <v>-0.17486724705942111</v>
      </c>
      <c r="AC81" s="55">
        <f t="shared" si="11"/>
        <v>-0.17898501874506445</v>
      </c>
      <c r="AD81" s="55">
        <f t="shared" si="11"/>
        <v>-0.18287865749200774</v>
      </c>
      <c r="AE81" s="55">
        <f t="shared" si="11"/>
        <v>-0.18655861316941377</v>
      </c>
      <c r="AF81" s="55">
        <f t="shared" si="11"/>
        <v>-0.19003488519936751</v>
      </c>
      <c r="AG81" s="55">
        <f t="shared" si="11"/>
        <v>-0.19331704107194161</v>
      </c>
      <c r="AH81" s="55">
        <f t="shared" si="11"/>
        <v>-0.19641423412314438</v>
      </c>
      <c r="AI81" s="55">
        <f t="shared" si="11"/>
        <v>-0.19980834812008577</v>
      </c>
      <c r="AJ81" s="55">
        <f t="shared" si="11"/>
        <v>-0.20302297623658166</v>
      </c>
      <c r="AK81" s="55">
        <f t="shared" si="11"/>
        <v>-0.20606569461064156</v>
      </c>
      <c r="AL81" s="55">
        <f t="shared" si="11"/>
        <v>-0.20894379031623819</v>
      </c>
      <c r="AM81" s="55">
        <f t="shared" si="11"/>
        <v>-0.21166427177487634</v>
      </c>
      <c r="AN81" s="55">
        <f t="shared" si="11"/>
        <v>-0.21423387880588579</v>
      </c>
      <c r="AO81" s="55">
        <f t="shared" si="11"/>
        <v>-0.21665909232765157</v>
      </c>
      <c r="AP81" s="55">
        <f t="shared" si="11"/>
        <v>-0.21894614372158885</v>
      </c>
      <c r="AQ81" s="55">
        <f t="shared" si="11"/>
        <v>-0.22110102387027866</v>
      </c>
      <c r="AR81" s="55">
        <f t="shared" si="11"/>
        <v>-0.22312949188080156</v>
      </c>
      <c r="AS81" s="55">
        <f t="shared" si="11"/>
        <v>-0.22503708350393978</v>
      </c>
      <c r="AT81" s="55">
        <f t="shared" si="11"/>
        <v>-0.22682911925956412</v>
      </c>
      <c r="AU81" s="55">
        <f t="shared" si="11"/>
        <v>-0.2285107122781784</v>
      </c>
      <c r="AV81" s="55">
        <f t="shared" si="11"/>
        <v>-0.23008677586826332</v>
      </c>
      <c r="AW81" s="55">
        <f t="shared" si="11"/>
        <v>-0.23156203081873994</v>
      </c>
      <c r="AX81" s="55">
        <f t="shared" si="11"/>
        <v>-0.23294101244556334</v>
      </c>
      <c r="AY81" s="55">
        <f t="shared" si="11"/>
        <v>-0.23422807739115628</v>
      </c>
      <c r="AZ81" s="55">
        <f t="shared" si="11"/>
        <v>-0.23542741018510299</v>
      </c>
      <c r="BA81" s="55">
        <f t="shared" si="11"/>
        <v>-0.23654302957424175</v>
      </c>
      <c r="BB81" s="55">
        <f t="shared" si="11"/>
        <v>-0.23757879463002374</v>
      </c>
      <c r="BC81" s="55">
        <f t="shared" si="11"/>
        <v>-0.23853841064074308</v>
      </c>
      <c r="BD81" s="55">
        <f t="shared" si="11"/>
        <v>-0.23822210475217154</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5"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5"/>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5"/>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5"/>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5"/>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5"/>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5"/>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5"/>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election activeCell="B18" sqref="B18"/>
    </sheetView>
  </sheetViews>
  <sheetFormatPr defaultRowHeight="15"/>
  <cols>
    <col min="1" max="1" width="5.85546875" customWidth="1"/>
    <col min="2" max="2" width="64.85546875" customWidth="1"/>
  </cols>
  <sheetData>
    <row r="1" spans="1:3" ht="18.75">
      <c r="A1" s="1" t="s">
        <v>82</v>
      </c>
    </row>
    <row r="2" spans="1:3">
      <c r="A2" t="s">
        <v>78</v>
      </c>
    </row>
    <row r="3" spans="1:3">
      <c r="A3">
        <v>1</v>
      </c>
      <c r="B3" t="s">
        <v>347</v>
      </c>
    </row>
    <row r="4" spans="1:3">
      <c r="A4">
        <v>2</v>
      </c>
      <c r="B4" t="s">
        <v>348</v>
      </c>
    </row>
    <row r="5" spans="1:3">
      <c r="A5">
        <v>3</v>
      </c>
      <c r="B5" s="139" t="s">
        <v>352</v>
      </c>
      <c r="C5" s="133"/>
    </row>
    <row r="6" spans="1:3">
      <c r="A6">
        <v>4</v>
      </c>
      <c r="B6" s="132" t="s">
        <v>349</v>
      </c>
      <c r="C6" s="131"/>
    </row>
    <row r="7" spans="1:3">
      <c r="A7">
        <v>5</v>
      </c>
      <c r="B7" s="132" t="s">
        <v>350</v>
      </c>
      <c r="C7" s="129"/>
    </row>
    <row r="8" spans="1:3">
      <c r="B8" s="132"/>
      <c r="C8" s="136"/>
    </row>
    <row r="9" spans="1:3">
      <c r="B9" s="132"/>
      <c r="C9" s="136"/>
    </row>
    <row r="10" spans="1:3">
      <c r="B10" s="137"/>
      <c r="C10" s="136"/>
    </row>
    <row r="11" spans="1:3">
      <c r="B11" s="130"/>
      <c r="C11" s="129"/>
    </row>
    <row r="12" spans="1:3">
      <c r="B12" s="132"/>
      <c r="C12" s="136"/>
    </row>
    <row r="13" spans="1:3">
      <c r="B13" s="132"/>
      <c r="C13" s="136"/>
    </row>
    <row r="14" spans="1:3">
      <c r="B14" s="132"/>
      <c r="C14" s="136"/>
    </row>
    <row r="15" spans="1:3">
      <c r="B15" s="137"/>
      <c r="C15" s="137"/>
    </row>
    <row r="16" spans="1:3">
      <c r="B16" s="130"/>
      <c r="C16" s="129"/>
    </row>
    <row r="17" spans="2:3">
      <c r="B17" s="132"/>
      <c r="C17" s="135"/>
    </row>
    <row r="18" spans="2:3">
      <c r="B18" s="132"/>
      <c r="C18" s="135"/>
    </row>
    <row r="19" spans="2:3">
      <c r="B19" s="132"/>
      <c r="C19" s="135"/>
    </row>
    <row r="20" spans="2:3">
      <c r="B20" s="138"/>
      <c r="C20" s="138"/>
    </row>
    <row r="21" spans="2:3">
      <c r="B21" s="138"/>
      <c r="C21" s="138"/>
    </row>
    <row r="22" spans="2:3">
      <c r="B22" s="134"/>
      <c r="C22" s="138"/>
    </row>
    <row r="23" spans="2:3">
      <c r="B23" s="138"/>
      <c r="C23" s="138"/>
    </row>
    <row r="24" spans="2:3">
      <c r="B24" s="138"/>
      <c r="C24" s="138"/>
    </row>
    <row r="25" spans="2:3">
      <c r="B25" s="138"/>
      <c r="C25" s="138"/>
    </row>
    <row r="26" spans="2:3">
      <c r="B26" s="138"/>
      <c r="C26" s="138"/>
    </row>
    <row r="27" spans="2:3">
      <c r="B27" s="134"/>
      <c r="C27" s="138"/>
    </row>
    <row r="28" spans="2:3">
      <c r="B28" s="138"/>
      <c r="C28" s="138"/>
    </row>
    <row r="29" spans="2:3">
      <c r="B29" s="138"/>
      <c r="C29" s="138"/>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5" sqref="E5"/>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361</v>
      </c>
      <c r="C1" s="3" t="s">
        <v>360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-0.11189423961015586</v>
      </c>
      <c r="D4" s="9"/>
      <c r="E4" s="9"/>
      <c r="F4" s="84"/>
      <c r="G4" s="9"/>
      <c r="I4" s="39"/>
      <c r="AQ4" s="22"/>
      <c r="AR4" s="22"/>
      <c r="AS4" s="22"/>
      <c r="AT4" s="22"/>
      <c r="AU4" s="22"/>
      <c r="AV4" s="22"/>
      <c r="AW4" s="22"/>
      <c r="AX4" s="22"/>
      <c r="AY4" s="22"/>
      <c r="AZ4" s="22"/>
      <c r="BA4" s="22"/>
      <c r="BB4" s="22"/>
      <c r="BC4" s="22"/>
      <c r="BD4" s="22"/>
    </row>
    <row r="5" spans="1:56">
      <c r="B5" s="47">
        <v>24</v>
      </c>
      <c r="C5" s="43">
        <f>INDEX($E$81:$BD$81,1,$C$9+$B5-1)</f>
        <v>-0.13332452777504361</v>
      </c>
      <c r="D5" s="18"/>
      <c r="E5" s="62"/>
      <c r="F5" s="9"/>
      <c r="G5" s="9"/>
      <c r="AQ5" s="22"/>
      <c r="AR5" s="22"/>
      <c r="AS5" s="22"/>
      <c r="AT5" s="22"/>
      <c r="AU5" s="22"/>
      <c r="AV5" s="22"/>
      <c r="AW5" s="22"/>
      <c r="AX5" s="22"/>
      <c r="AY5" s="22"/>
      <c r="AZ5" s="22"/>
      <c r="BA5" s="22"/>
      <c r="BB5" s="22"/>
      <c r="BC5" s="22"/>
      <c r="BD5" s="22"/>
    </row>
    <row r="6" spans="1:56">
      <c r="B6" s="47">
        <v>32</v>
      </c>
      <c r="C6" s="43">
        <f>INDEX($E$81:$BD$81,1,$C$9+$B6-1)</f>
        <v>-0.14879330878282687</v>
      </c>
      <c r="D6" s="9"/>
      <c r="E6" s="9"/>
      <c r="F6" s="9"/>
      <c r="G6" s="9"/>
      <c r="AQ6" s="22"/>
      <c r="AR6" s="22"/>
      <c r="AS6" s="22"/>
      <c r="AT6" s="22"/>
      <c r="AU6" s="22"/>
      <c r="AV6" s="22"/>
      <c r="AW6" s="22"/>
      <c r="AX6" s="22"/>
      <c r="AY6" s="22"/>
      <c r="AZ6" s="22"/>
      <c r="BA6" s="22"/>
      <c r="BB6" s="22"/>
      <c r="BC6" s="22"/>
      <c r="BD6" s="22"/>
    </row>
    <row r="7" spans="1:56">
      <c r="B7" s="47">
        <v>45</v>
      </c>
      <c r="C7" s="43">
        <f>INDEX($E$81:$BD$81,1,$C$9+$B7-1)</f>
        <v>-0.16258714389032983</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6</v>
      </c>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6" t="s">
        <v>11</v>
      </c>
      <c r="B13" s="60" t="s">
        <v>159</v>
      </c>
      <c r="C13" s="59"/>
      <c r="D13" s="60" t="s">
        <v>40</v>
      </c>
      <c r="E13" s="61">
        <v>0</v>
      </c>
      <c r="F13" s="61">
        <v>0</v>
      </c>
      <c r="G13" s="61">
        <v>0</v>
      </c>
      <c r="H13" s="61">
        <v>0</v>
      </c>
      <c r="I13" s="61">
        <v>0</v>
      </c>
      <c r="J13" s="61">
        <v>-0.52045599075305271</v>
      </c>
      <c r="K13" s="61">
        <v>-0.51455723448507529</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87"/>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87"/>
      <c r="B15" s="60" t="s">
        <v>198</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7"/>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7"/>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8"/>
      <c r="B18" s="122" t="s">
        <v>197</v>
      </c>
      <c r="C18" s="128"/>
      <c r="D18" s="123" t="s">
        <v>40</v>
      </c>
      <c r="E18" s="58">
        <f>SUM(E13:E17)</f>
        <v>0</v>
      </c>
      <c r="F18" s="58">
        <f t="shared" ref="F18:AW18" si="0">SUM(F13:F17)</f>
        <v>0</v>
      </c>
      <c r="G18" s="58">
        <f t="shared" si="0"/>
        <v>0</v>
      </c>
      <c r="H18" s="58">
        <f t="shared" si="0"/>
        <v>0</v>
      </c>
      <c r="I18" s="58">
        <f t="shared" si="0"/>
        <v>0</v>
      </c>
      <c r="J18" s="58">
        <f t="shared" si="0"/>
        <v>-0.52045599075305271</v>
      </c>
      <c r="K18" s="58">
        <f t="shared" si="0"/>
        <v>-0.51455723448507529</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9" t="s">
        <v>301</v>
      </c>
      <c r="B19" s="60" t="s">
        <v>159</v>
      </c>
      <c r="C19" s="8"/>
      <c r="D19" s="9" t="s">
        <v>40</v>
      </c>
      <c r="E19" s="32"/>
      <c r="F19" s="32"/>
      <c r="G19" s="32"/>
      <c r="H19" s="32"/>
      <c r="I19" s="32"/>
      <c r="J19" s="32">
        <f>'Baseline scenario'!J7*-1*1.1</f>
        <v>0.21764523249673118</v>
      </c>
      <c r="K19" s="32">
        <f>'Baseline scenario'!K7*-1*1.1</f>
        <v>0.65489102570827751</v>
      </c>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89"/>
      <c r="B20" s="60" t="s">
        <v>176</v>
      </c>
      <c r="C20" s="8"/>
      <c r="D20" s="9" t="s">
        <v>40</v>
      </c>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89"/>
      <c r="B21" s="60" t="s">
        <v>198</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9"/>
      <c r="B22" s="60" t="s">
        <v>198</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9"/>
      <c r="B23" s="60" t="s">
        <v>198</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9"/>
      <c r="B24" s="60" t="s">
        <v>198</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90"/>
      <c r="B25" s="60" t="s">
        <v>319</v>
      </c>
      <c r="C25" s="8"/>
      <c r="D25" s="9" t="s">
        <v>40</v>
      </c>
      <c r="E25" s="65">
        <f>SUM(E19:E24)</f>
        <v>0</v>
      </c>
      <c r="F25" s="65">
        <f t="shared" ref="F25:BD25" si="1">SUM(F19:F24)</f>
        <v>0</v>
      </c>
      <c r="G25" s="65">
        <f t="shared" si="1"/>
        <v>0</v>
      </c>
      <c r="H25" s="65">
        <f t="shared" si="1"/>
        <v>0</v>
      </c>
      <c r="I25" s="65">
        <f t="shared" si="1"/>
        <v>0</v>
      </c>
      <c r="J25" s="65">
        <f t="shared" si="1"/>
        <v>0.21764523249673118</v>
      </c>
      <c r="K25" s="65">
        <f t="shared" si="1"/>
        <v>0.65489102570827751</v>
      </c>
      <c r="L25" s="65">
        <f t="shared" si="1"/>
        <v>0</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0</v>
      </c>
      <c r="F26" s="58">
        <f t="shared" ref="F26:BD26" si="2">F18+F25</f>
        <v>0</v>
      </c>
      <c r="G26" s="58">
        <f t="shared" si="2"/>
        <v>0</v>
      </c>
      <c r="H26" s="58">
        <f t="shared" si="2"/>
        <v>0</v>
      </c>
      <c r="I26" s="58">
        <f t="shared" si="2"/>
        <v>0</v>
      </c>
      <c r="J26" s="58">
        <f t="shared" si="2"/>
        <v>-0.30281075825632153</v>
      </c>
      <c r="K26" s="58">
        <f t="shared" si="2"/>
        <v>0.14033379122320222</v>
      </c>
      <c r="L26" s="58">
        <f t="shared" si="2"/>
        <v>0</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0</v>
      </c>
      <c r="H28" s="33">
        <f t="shared" si="3"/>
        <v>0</v>
      </c>
      <c r="I28" s="33">
        <f t="shared" si="3"/>
        <v>0</v>
      </c>
      <c r="J28" s="33">
        <f t="shared" si="3"/>
        <v>-0.24224860660505723</v>
      </c>
      <c r="K28" s="33">
        <f t="shared" si="3"/>
        <v>0.11226703297856178</v>
      </c>
      <c r="L28" s="33">
        <f t="shared" si="3"/>
        <v>0</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v>
      </c>
      <c r="F29" s="33">
        <f t="shared" ref="F29:AW29" si="4">F26-F28</f>
        <v>0</v>
      </c>
      <c r="G29" s="33">
        <f t="shared" si="4"/>
        <v>0</v>
      </c>
      <c r="H29" s="33">
        <f t="shared" si="4"/>
        <v>0</v>
      </c>
      <c r="I29" s="33">
        <f t="shared" si="4"/>
        <v>0</v>
      </c>
      <c r="J29" s="33">
        <f t="shared" si="4"/>
        <v>-6.0562151651264301E-2</v>
      </c>
      <c r="K29" s="33">
        <f t="shared" si="4"/>
        <v>2.8066758244640444E-2</v>
      </c>
      <c r="L29" s="33">
        <f t="shared" si="4"/>
        <v>0</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c r="A33" s="113"/>
      <c r="B33" s="9" t="s">
        <v>4</v>
      </c>
      <c r="C33" s="11" t="s">
        <v>56</v>
      </c>
      <c r="D33" s="9" t="s">
        <v>40</v>
      </c>
      <c r="F33" s="33"/>
      <c r="G33" s="33"/>
      <c r="H33" s="33"/>
      <c r="I33" s="33">
        <f>$H$28/'Fixed data'!$C$7</f>
        <v>0</v>
      </c>
      <c r="J33" s="33">
        <f>$H$28/'Fixed data'!$C$7</f>
        <v>0</v>
      </c>
      <c r="K33" s="33">
        <f>$H$28/'Fixed data'!$C$7</f>
        <v>0</v>
      </c>
      <c r="L33" s="33">
        <f>$H$28/'Fixed data'!$C$7</f>
        <v>0</v>
      </c>
      <c r="M33" s="33">
        <f>$H$28/'Fixed data'!$C$7</f>
        <v>0</v>
      </c>
      <c r="N33" s="33">
        <f>$H$28/'Fixed data'!$C$7</f>
        <v>0</v>
      </c>
      <c r="O33" s="33">
        <f>$H$28/'Fixed data'!$C$7</f>
        <v>0</v>
      </c>
      <c r="P33" s="33">
        <f>$H$28/'Fixed data'!$C$7</f>
        <v>0</v>
      </c>
      <c r="Q33" s="33">
        <f>$H$28/'Fixed data'!$C$7</f>
        <v>0</v>
      </c>
      <c r="R33" s="33">
        <f>$H$28/'Fixed data'!$C$7</f>
        <v>0</v>
      </c>
      <c r="S33" s="33">
        <f>$H$28/'Fixed data'!$C$7</f>
        <v>0</v>
      </c>
      <c r="T33" s="33">
        <f>$H$28/'Fixed data'!$C$7</f>
        <v>0</v>
      </c>
      <c r="U33" s="33">
        <f>$H$28/'Fixed data'!$C$7</f>
        <v>0</v>
      </c>
      <c r="V33" s="33">
        <f>$H$28/'Fixed data'!$C$7</f>
        <v>0</v>
      </c>
      <c r="W33" s="33">
        <f>$H$28/'Fixed data'!$C$7</f>
        <v>0</v>
      </c>
      <c r="X33" s="33">
        <f>$H$28/'Fixed data'!$C$7</f>
        <v>0</v>
      </c>
      <c r="Y33" s="33">
        <f>$H$28/'Fixed data'!$C$7</f>
        <v>0</v>
      </c>
      <c r="Z33" s="33">
        <f>$H$28/'Fixed data'!$C$7</f>
        <v>0</v>
      </c>
      <c r="AA33" s="33">
        <f>$H$28/'Fixed data'!$C$7</f>
        <v>0</v>
      </c>
      <c r="AB33" s="33">
        <f>$H$28/'Fixed data'!$C$7</f>
        <v>0</v>
      </c>
      <c r="AC33" s="33">
        <f>$H$28/'Fixed data'!$C$7</f>
        <v>0</v>
      </c>
      <c r="AD33" s="33">
        <f>$H$28/'Fixed data'!$C$7</f>
        <v>0</v>
      </c>
      <c r="AE33" s="33">
        <f>$H$28/'Fixed data'!$C$7</f>
        <v>0</v>
      </c>
      <c r="AF33" s="33">
        <f>$H$28/'Fixed data'!$C$7</f>
        <v>0</v>
      </c>
      <c r="AG33" s="33">
        <f>$H$28/'Fixed data'!$C$7</f>
        <v>0</v>
      </c>
      <c r="AH33" s="33">
        <f>$H$28/'Fixed data'!$C$7</f>
        <v>0</v>
      </c>
      <c r="AI33" s="33">
        <f>$H$28/'Fixed data'!$C$7</f>
        <v>0</v>
      </c>
      <c r="AJ33" s="33">
        <f>$H$28/'Fixed data'!$C$7</f>
        <v>0</v>
      </c>
      <c r="AK33" s="33">
        <f>$H$28/'Fixed data'!$C$7</f>
        <v>0</v>
      </c>
      <c r="AL33" s="33">
        <f>$H$28/'Fixed data'!$C$7</f>
        <v>0</v>
      </c>
      <c r="AM33" s="33">
        <f>$H$28/'Fixed data'!$C$7</f>
        <v>0</v>
      </c>
      <c r="AN33" s="33">
        <f>$H$28/'Fixed data'!$C$7</f>
        <v>0</v>
      </c>
      <c r="AO33" s="33">
        <f>$H$28/'Fixed data'!$C$7</f>
        <v>0</v>
      </c>
      <c r="AP33" s="33">
        <f>$H$28/'Fixed data'!$C$7</f>
        <v>0</v>
      </c>
      <c r="AQ33" s="33">
        <f>$H$28/'Fixed data'!$C$7</f>
        <v>0</v>
      </c>
      <c r="AR33" s="33">
        <f>$H$28/'Fixed data'!$C$7</f>
        <v>0</v>
      </c>
      <c r="AS33" s="33">
        <f>$H$28/'Fixed data'!$C$7</f>
        <v>0</v>
      </c>
      <c r="AT33" s="33">
        <f>$H$28/'Fixed data'!$C$7</f>
        <v>0</v>
      </c>
      <c r="AU33" s="33">
        <f>$H$28/'Fixed data'!$C$7</f>
        <v>0</v>
      </c>
      <c r="AV33" s="33">
        <f>$H$28/'Fixed data'!$C$7</f>
        <v>0</v>
      </c>
      <c r="AW33" s="33">
        <f>$H$28/'Fixed data'!$C$7</f>
        <v>0</v>
      </c>
      <c r="AX33" s="33">
        <f>$H$28/'Fixed data'!$C$7</f>
        <v>0</v>
      </c>
      <c r="AY33" s="33">
        <f>$H$28/'Fixed data'!$C$7</f>
        <v>0</v>
      </c>
      <c r="AZ33" s="33">
        <f>$H$28/'Fixed data'!$C$7</f>
        <v>0</v>
      </c>
      <c r="BA33" s="33">
        <f>$H$28/'Fixed data'!$C$7</f>
        <v>0</v>
      </c>
      <c r="BB33" s="33"/>
      <c r="BC33" s="33"/>
      <c r="BD33" s="33"/>
    </row>
    <row r="34" spans="1:57" ht="16.5" hidden="1" customHeight="1" outlineLevel="1">
      <c r="A34" s="113"/>
      <c r="B34" s="9" t="s">
        <v>5</v>
      </c>
      <c r="C34" s="11" t="s">
        <v>57</v>
      </c>
      <c r="D34" s="9" t="s">
        <v>40</v>
      </c>
      <c r="F34" s="33"/>
      <c r="G34" s="33"/>
      <c r="H34" s="33"/>
      <c r="I34" s="33"/>
      <c r="J34" s="33">
        <f>$I$28/'Fixed data'!$C$7</f>
        <v>0</v>
      </c>
      <c r="K34" s="33">
        <f>$I$28/'Fixed data'!$C$7</f>
        <v>0</v>
      </c>
      <c r="L34" s="33">
        <f>$I$28/'Fixed data'!$C$7</f>
        <v>0</v>
      </c>
      <c r="M34" s="33">
        <f>$I$28/'Fixed data'!$C$7</f>
        <v>0</v>
      </c>
      <c r="N34" s="33">
        <f>$I$28/'Fixed data'!$C$7</f>
        <v>0</v>
      </c>
      <c r="O34" s="33">
        <f>$I$28/'Fixed data'!$C$7</f>
        <v>0</v>
      </c>
      <c r="P34" s="33">
        <f>$I$28/'Fixed data'!$C$7</f>
        <v>0</v>
      </c>
      <c r="Q34" s="33">
        <f>$I$28/'Fixed data'!$C$7</f>
        <v>0</v>
      </c>
      <c r="R34" s="33">
        <f>$I$28/'Fixed data'!$C$7</f>
        <v>0</v>
      </c>
      <c r="S34" s="33">
        <f>$I$28/'Fixed data'!$C$7</f>
        <v>0</v>
      </c>
      <c r="T34" s="33">
        <f>$I$28/'Fixed data'!$C$7</f>
        <v>0</v>
      </c>
      <c r="U34" s="33">
        <f>$I$28/'Fixed data'!$C$7</f>
        <v>0</v>
      </c>
      <c r="V34" s="33">
        <f>$I$28/'Fixed data'!$C$7</f>
        <v>0</v>
      </c>
      <c r="W34" s="33">
        <f>$I$28/'Fixed data'!$C$7</f>
        <v>0</v>
      </c>
      <c r="X34" s="33">
        <f>$I$28/'Fixed data'!$C$7</f>
        <v>0</v>
      </c>
      <c r="Y34" s="33">
        <f>$I$28/'Fixed data'!$C$7</f>
        <v>0</v>
      </c>
      <c r="Z34" s="33">
        <f>$I$28/'Fixed data'!$C$7</f>
        <v>0</v>
      </c>
      <c r="AA34" s="33">
        <f>$I$28/'Fixed data'!$C$7</f>
        <v>0</v>
      </c>
      <c r="AB34" s="33">
        <f>$I$28/'Fixed data'!$C$7</f>
        <v>0</v>
      </c>
      <c r="AC34" s="33">
        <f>$I$28/'Fixed data'!$C$7</f>
        <v>0</v>
      </c>
      <c r="AD34" s="33">
        <f>$I$28/'Fixed data'!$C$7</f>
        <v>0</v>
      </c>
      <c r="AE34" s="33">
        <f>$I$28/'Fixed data'!$C$7</f>
        <v>0</v>
      </c>
      <c r="AF34" s="33">
        <f>$I$28/'Fixed data'!$C$7</f>
        <v>0</v>
      </c>
      <c r="AG34" s="33">
        <f>$I$28/'Fixed data'!$C$7</f>
        <v>0</v>
      </c>
      <c r="AH34" s="33">
        <f>$I$28/'Fixed data'!$C$7</f>
        <v>0</v>
      </c>
      <c r="AI34" s="33">
        <f>$I$28/'Fixed data'!$C$7</f>
        <v>0</v>
      </c>
      <c r="AJ34" s="33">
        <f>$I$28/'Fixed data'!$C$7</f>
        <v>0</v>
      </c>
      <c r="AK34" s="33">
        <f>$I$28/'Fixed data'!$C$7</f>
        <v>0</v>
      </c>
      <c r="AL34" s="33">
        <f>$I$28/'Fixed data'!$C$7</f>
        <v>0</v>
      </c>
      <c r="AM34" s="33">
        <f>$I$28/'Fixed data'!$C$7</f>
        <v>0</v>
      </c>
      <c r="AN34" s="33">
        <f>$I$28/'Fixed data'!$C$7</f>
        <v>0</v>
      </c>
      <c r="AO34" s="33">
        <f>$I$28/'Fixed data'!$C$7</f>
        <v>0</v>
      </c>
      <c r="AP34" s="33">
        <f>$I$28/'Fixed data'!$C$7</f>
        <v>0</v>
      </c>
      <c r="AQ34" s="33">
        <f>$I$28/'Fixed data'!$C$7</f>
        <v>0</v>
      </c>
      <c r="AR34" s="33">
        <f>$I$28/'Fixed data'!$C$7</f>
        <v>0</v>
      </c>
      <c r="AS34" s="33">
        <f>$I$28/'Fixed data'!$C$7</f>
        <v>0</v>
      </c>
      <c r="AT34" s="33">
        <f>$I$28/'Fixed data'!$C$7</f>
        <v>0</v>
      </c>
      <c r="AU34" s="33">
        <f>$I$28/'Fixed data'!$C$7</f>
        <v>0</v>
      </c>
      <c r="AV34" s="33">
        <f>$I$28/'Fixed data'!$C$7</f>
        <v>0</v>
      </c>
      <c r="AW34" s="33">
        <f>$I$28/'Fixed data'!$C$7</f>
        <v>0</v>
      </c>
      <c r="AX34" s="33">
        <f>$I$28/'Fixed data'!$C$7</f>
        <v>0</v>
      </c>
      <c r="AY34" s="33">
        <f>$I$28/'Fixed data'!$C$7</f>
        <v>0</v>
      </c>
      <c r="AZ34" s="33">
        <f>$I$28/'Fixed data'!$C$7</f>
        <v>0</v>
      </c>
      <c r="BA34" s="33">
        <f>$I$28/'Fixed data'!$C$7</f>
        <v>0</v>
      </c>
      <c r="BB34" s="33">
        <f>$I$28/'Fixed data'!$C$7</f>
        <v>0</v>
      </c>
      <c r="BC34" s="33"/>
      <c r="BD34" s="33"/>
    </row>
    <row r="35" spans="1:57" ht="16.5" hidden="1" customHeight="1" outlineLevel="1">
      <c r="A35" s="113"/>
      <c r="B35" s="9" t="s">
        <v>6</v>
      </c>
      <c r="C35" s="11" t="s">
        <v>58</v>
      </c>
      <c r="D35" s="9" t="s">
        <v>40</v>
      </c>
      <c r="F35" s="33"/>
      <c r="G35" s="33"/>
      <c r="H35" s="33"/>
      <c r="I35" s="33"/>
      <c r="J35" s="33"/>
      <c r="K35" s="33">
        <f>$J$28/'Fixed data'!$C$7</f>
        <v>-5.3833023690012718E-3</v>
      </c>
      <c r="L35" s="33">
        <f>$J$28/'Fixed data'!$C$7</f>
        <v>-5.3833023690012718E-3</v>
      </c>
      <c r="M35" s="33">
        <f>$J$28/'Fixed data'!$C$7</f>
        <v>-5.3833023690012718E-3</v>
      </c>
      <c r="N35" s="33">
        <f>$J$28/'Fixed data'!$C$7</f>
        <v>-5.3833023690012718E-3</v>
      </c>
      <c r="O35" s="33">
        <f>$J$28/'Fixed data'!$C$7</f>
        <v>-5.3833023690012718E-3</v>
      </c>
      <c r="P35" s="33">
        <f>$J$28/'Fixed data'!$C$7</f>
        <v>-5.3833023690012718E-3</v>
      </c>
      <c r="Q35" s="33">
        <f>$J$28/'Fixed data'!$C$7</f>
        <v>-5.3833023690012718E-3</v>
      </c>
      <c r="R35" s="33">
        <f>$J$28/'Fixed data'!$C$7</f>
        <v>-5.3833023690012718E-3</v>
      </c>
      <c r="S35" s="33">
        <f>$J$28/'Fixed data'!$C$7</f>
        <v>-5.3833023690012718E-3</v>
      </c>
      <c r="T35" s="33">
        <f>$J$28/'Fixed data'!$C$7</f>
        <v>-5.3833023690012718E-3</v>
      </c>
      <c r="U35" s="33">
        <f>$J$28/'Fixed data'!$C$7</f>
        <v>-5.3833023690012718E-3</v>
      </c>
      <c r="V35" s="33">
        <f>$J$28/'Fixed data'!$C$7</f>
        <v>-5.3833023690012718E-3</v>
      </c>
      <c r="W35" s="33">
        <f>$J$28/'Fixed data'!$C$7</f>
        <v>-5.3833023690012718E-3</v>
      </c>
      <c r="X35" s="33">
        <f>$J$28/'Fixed data'!$C$7</f>
        <v>-5.3833023690012718E-3</v>
      </c>
      <c r="Y35" s="33">
        <f>$J$28/'Fixed data'!$C$7</f>
        <v>-5.3833023690012718E-3</v>
      </c>
      <c r="Z35" s="33">
        <f>$J$28/'Fixed data'!$C$7</f>
        <v>-5.3833023690012718E-3</v>
      </c>
      <c r="AA35" s="33">
        <f>$J$28/'Fixed data'!$C$7</f>
        <v>-5.3833023690012718E-3</v>
      </c>
      <c r="AB35" s="33">
        <f>$J$28/'Fixed data'!$C$7</f>
        <v>-5.3833023690012718E-3</v>
      </c>
      <c r="AC35" s="33">
        <f>$J$28/'Fixed data'!$C$7</f>
        <v>-5.3833023690012718E-3</v>
      </c>
      <c r="AD35" s="33">
        <f>$J$28/'Fixed data'!$C$7</f>
        <v>-5.3833023690012718E-3</v>
      </c>
      <c r="AE35" s="33">
        <f>$J$28/'Fixed data'!$C$7</f>
        <v>-5.3833023690012718E-3</v>
      </c>
      <c r="AF35" s="33">
        <f>$J$28/'Fixed data'!$C$7</f>
        <v>-5.3833023690012718E-3</v>
      </c>
      <c r="AG35" s="33">
        <f>$J$28/'Fixed data'!$C$7</f>
        <v>-5.3833023690012718E-3</v>
      </c>
      <c r="AH35" s="33">
        <f>$J$28/'Fixed data'!$C$7</f>
        <v>-5.3833023690012718E-3</v>
      </c>
      <c r="AI35" s="33">
        <f>$J$28/'Fixed data'!$C$7</f>
        <v>-5.3833023690012718E-3</v>
      </c>
      <c r="AJ35" s="33">
        <f>$J$28/'Fixed data'!$C$7</f>
        <v>-5.3833023690012718E-3</v>
      </c>
      <c r="AK35" s="33">
        <f>$J$28/'Fixed data'!$C$7</f>
        <v>-5.3833023690012718E-3</v>
      </c>
      <c r="AL35" s="33">
        <f>$J$28/'Fixed data'!$C$7</f>
        <v>-5.3833023690012718E-3</v>
      </c>
      <c r="AM35" s="33">
        <f>$J$28/'Fixed data'!$C$7</f>
        <v>-5.3833023690012718E-3</v>
      </c>
      <c r="AN35" s="33">
        <f>$J$28/'Fixed data'!$C$7</f>
        <v>-5.3833023690012718E-3</v>
      </c>
      <c r="AO35" s="33">
        <f>$J$28/'Fixed data'!$C$7</f>
        <v>-5.3833023690012718E-3</v>
      </c>
      <c r="AP35" s="33">
        <f>$J$28/'Fixed data'!$C$7</f>
        <v>-5.3833023690012718E-3</v>
      </c>
      <c r="AQ35" s="33">
        <f>$J$28/'Fixed data'!$C$7</f>
        <v>-5.3833023690012718E-3</v>
      </c>
      <c r="AR35" s="33">
        <f>$J$28/'Fixed data'!$C$7</f>
        <v>-5.3833023690012718E-3</v>
      </c>
      <c r="AS35" s="33">
        <f>$J$28/'Fixed data'!$C$7</f>
        <v>-5.3833023690012718E-3</v>
      </c>
      <c r="AT35" s="33">
        <f>$J$28/'Fixed data'!$C$7</f>
        <v>-5.3833023690012718E-3</v>
      </c>
      <c r="AU35" s="33">
        <f>$J$28/'Fixed data'!$C$7</f>
        <v>-5.3833023690012718E-3</v>
      </c>
      <c r="AV35" s="33">
        <f>$J$28/'Fixed data'!$C$7</f>
        <v>-5.3833023690012718E-3</v>
      </c>
      <c r="AW35" s="33">
        <f>$J$28/'Fixed data'!$C$7</f>
        <v>-5.3833023690012718E-3</v>
      </c>
      <c r="AX35" s="33">
        <f>$J$28/'Fixed data'!$C$7</f>
        <v>-5.3833023690012718E-3</v>
      </c>
      <c r="AY35" s="33">
        <f>$J$28/'Fixed data'!$C$7</f>
        <v>-5.3833023690012718E-3</v>
      </c>
      <c r="AZ35" s="33">
        <f>$J$28/'Fixed data'!$C$7</f>
        <v>-5.3833023690012718E-3</v>
      </c>
      <c r="BA35" s="33">
        <f>$J$28/'Fixed data'!$C$7</f>
        <v>-5.3833023690012718E-3</v>
      </c>
      <c r="BB35" s="33">
        <f>$J$28/'Fixed data'!$C$7</f>
        <v>-5.3833023690012718E-3</v>
      </c>
      <c r="BC35" s="33">
        <f>$J$28/'Fixed data'!$C$7</f>
        <v>-5.3833023690012718E-3</v>
      </c>
      <c r="BD35" s="33"/>
    </row>
    <row r="36" spans="1:57" ht="16.5" hidden="1" customHeight="1" outlineLevel="1">
      <c r="A36" s="113"/>
      <c r="B36" s="9" t="s">
        <v>32</v>
      </c>
      <c r="C36" s="11" t="s">
        <v>59</v>
      </c>
      <c r="D36" s="9" t="s">
        <v>40</v>
      </c>
      <c r="F36" s="33"/>
      <c r="G36" s="33"/>
      <c r="H36" s="33"/>
      <c r="I36" s="33"/>
      <c r="J36" s="33"/>
      <c r="K36" s="33"/>
      <c r="L36" s="33">
        <f>$K$28/'Fixed data'!$C$7</f>
        <v>2.4948229550791506E-3</v>
      </c>
      <c r="M36" s="33">
        <f>$K$28/'Fixed data'!$C$7</f>
        <v>2.4948229550791506E-3</v>
      </c>
      <c r="N36" s="33">
        <f>$K$28/'Fixed data'!$C$7</f>
        <v>2.4948229550791506E-3</v>
      </c>
      <c r="O36" s="33">
        <f>$K$28/'Fixed data'!$C$7</f>
        <v>2.4948229550791506E-3</v>
      </c>
      <c r="P36" s="33">
        <f>$K$28/'Fixed data'!$C$7</f>
        <v>2.4948229550791506E-3</v>
      </c>
      <c r="Q36" s="33">
        <f>$K$28/'Fixed data'!$C$7</f>
        <v>2.4948229550791506E-3</v>
      </c>
      <c r="R36" s="33">
        <f>$K$28/'Fixed data'!$C$7</f>
        <v>2.4948229550791506E-3</v>
      </c>
      <c r="S36" s="33">
        <f>$K$28/'Fixed data'!$C$7</f>
        <v>2.4948229550791506E-3</v>
      </c>
      <c r="T36" s="33">
        <f>$K$28/'Fixed data'!$C$7</f>
        <v>2.4948229550791506E-3</v>
      </c>
      <c r="U36" s="33">
        <f>$K$28/'Fixed data'!$C$7</f>
        <v>2.4948229550791506E-3</v>
      </c>
      <c r="V36" s="33">
        <f>$K$28/'Fixed data'!$C$7</f>
        <v>2.4948229550791506E-3</v>
      </c>
      <c r="W36" s="33">
        <f>$K$28/'Fixed data'!$C$7</f>
        <v>2.4948229550791506E-3</v>
      </c>
      <c r="X36" s="33">
        <f>$K$28/'Fixed data'!$C$7</f>
        <v>2.4948229550791506E-3</v>
      </c>
      <c r="Y36" s="33">
        <f>$K$28/'Fixed data'!$C$7</f>
        <v>2.4948229550791506E-3</v>
      </c>
      <c r="Z36" s="33">
        <f>$K$28/'Fixed data'!$C$7</f>
        <v>2.4948229550791506E-3</v>
      </c>
      <c r="AA36" s="33">
        <f>$K$28/'Fixed data'!$C$7</f>
        <v>2.4948229550791506E-3</v>
      </c>
      <c r="AB36" s="33">
        <f>$K$28/'Fixed data'!$C$7</f>
        <v>2.4948229550791506E-3</v>
      </c>
      <c r="AC36" s="33">
        <f>$K$28/'Fixed data'!$C$7</f>
        <v>2.4948229550791506E-3</v>
      </c>
      <c r="AD36" s="33">
        <f>$K$28/'Fixed data'!$C$7</f>
        <v>2.4948229550791506E-3</v>
      </c>
      <c r="AE36" s="33">
        <f>$K$28/'Fixed data'!$C$7</f>
        <v>2.4948229550791506E-3</v>
      </c>
      <c r="AF36" s="33">
        <f>$K$28/'Fixed data'!$C$7</f>
        <v>2.4948229550791506E-3</v>
      </c>
      <c r="AG36" s="33">
        <f>$K$28/'Fixed data'!$C$7</f>
        <v>2.4948229550791506E-3</v>
      </c>
      <c r="AH36" s="33">
        <f>$K$28/'Fixed data'!$C$7</f>
        <v>2.4948229550791506E-3</v>
      </c>
      <c r="AI36" s="33">
        <f>$K$28/'Fixed data'!$C$7</f>
        <v>2.4948229550791506E-3</v>
      </c>
      <c r="AJ36" s="33">
        <f>$K$28/'Fixed data'!$C$7</f>
        <v>2.4948229550791506E-3</v>
      </c>
      <c r="AK36" s="33">
        <f>$K$28/'Fixed data'!$C$7</f>
        <v>2.4948229550791506E-3</v>
      </c>
      <c r="AL36" s="33">
        <f>$K$28/'Fixed data'!$C$7</f>
        <v>2.4948229550791506E-3</v>
      </c>
      <c r="AM36" s="33">
        <f>$K$28/'Fixed data'!$C$7</f>
        <v>2.4948229550791506E-3</v>
      </c>
      <c r="AN36" s="33">
        <f>$K$28/'Fixed data'!$C$7</f>
        <v>2.4948229550791506E-3</v>
      </c>
      <c r="AO36" s="33">
        <f>$K$28/'Fixed data'!$C$7</f>
        <v>2.4948229550791506E-3</v>
      </c>
      <c r="AP36" s="33">
        <f>$K$28/'Fixed data'!$C$7</f>
        <v>2.4948229550791506E-3</v>
      </c>
      <c r="AQ36" s="33">
        <f>$K$28/'Fixed data'!$C$7</f>
        <v>2.4948229550791506E-3</v>
      </c>
      <c r="AR36" s="33">
        <f>$K$28/'Fixed data'!$C$7</f>
        <v>2.4948229550791506E-3</v>
      </c>
      <c r="AS36" s="33">
        <f>$K$28/'Fixed data'!$C$7</f>
        <v>2.4948229550791506E-3</v>
      </c>
      <c r="AT36" s="33">
        <f>$K$28/'Fixed data'!$C$7</f>
        <v>2.4948229550791506E-3</v>
      </c>
      <c r="AU36" s="33">
        <f>$K$28/'Fixed data'!$C$7</f>
        <v>2.4948229550791506E-3</v>
      </c>
      <c r="AV36" s="33">
        <f>$K$28/'Fixed data'!$C$7</f>
        <v>2.4948229550791506E-3</v>
      </c>
      <c r="AW36" s="33">
        <f>$K$28/'Fixed data'!$C$7</f>
        <v>2.4948229550791506E-3</v>
      </c>
      <c r="AX36" s="33">
        <f>$K$28/'Fixed data'!$C$7</f>
        <v>2.4948229550791506E-3</v>
      </c>
      <c r="AY36" s="33">
        <f>$K$28/'Fixed data'!$C$7</f>
        <v>2.4948229550791506E-3</v>
      </c>
      <c r="AZ36" s="33">
        <f>$K$28/'Fixed data'!$C$7</f>
        <v>2.4948229550791506E-3</v>
      </c>
      <c r="BA36" s="33">
        <f>$K$28/'Fixed data'!$C$7</f>
        <v>2.4948229550791506E-3</v>
      </c>
      <c r="BB36" s="33">
        <f>$K$28/'Fixed data'!$C$7</f>
        <v>2.4948229550791506E-3</v>
      </c>
      <c r="BC36" s="33">
        <f>$K$28/'Fixed data'!$C$7</f>
        <v>2.4948229550791506E-3</v>
      </c>
      <c r="BD36" s="33">
        <f>$K$28/'Fixed data'!$C$7</f>
        <v>2.4948229550791506E-3</v>
      </c>
    </row>
    <row r="37" spans="1:57" ht="16.5" hidden="1" customHeight="1" outlineLevel="1">
      <c r="A37" s="113"/>
      <c r="B37" s="9" t="s">
        <v>33</v>
      </c>
      <c r="C37" s="11" t="s">
        <v>60</v>
      </c>
      <c r="D37" s="9" t="s">
        <v>40</v>
      </c>
      <c r="F37" s="33"/>
      <c r="G37" s="33"/>
      <c r="H37" s="33"/>
      <c r="I37" s="33"/>
      <c r="J37" s="33"/>
      <c r="K37" s="33"/>
      <c r="L37" s="33"/>
      <c r="M37" s="33">
        <f>$L$28/'Fixed data'!$C$7</f>
        <v>0</v>
      </c>
      <c r="N37" s="33">
        <f>$L$28/'Fixed data'!$C$7</f>
        <v>0</v>
      </c>
      <c r="O37" s="33">
        <f>$L$28/'Fixed data'!$C$7</f>
        <v>0</v>
      </c>
      <c r="P37" s="33">
        <f>$L$28/'Fixed data'!$C$7</f>
        <v>0</v>
      </c>
      <c r="Q37" s="33">
        <f>$L$28/'Fixed data'!$C$7</f>
        <v>0</v>
      </c>
      <c r="R37" s="33">
        <f>$L$28/'Fixed data'!$C$7</f>
        <v>0</v>
      </c>
      <c r="S37" s="33">
        <f>$L$28/'Fixed data'!$C$7</f>
        <v>0</v>
      </c>
      <c r="T37" s="33">
        <f>$L$28/'Fixed data'!$C$7</f>
        <v>0</v>
      </c>
      <c r="U37" s="33">
        <f>$L$28/'Fixed data'!$C$7</f>
        <v>0</v>
      </c>
      <c r="V37" s="33">
        <f>$L$28/'Fixed data'!$C$7</f>
        <v>0</v>
      </c>
      <c r="W37" s="33">
        <f>$L$28/'Fixed data'!$C$7</f>
        <v>0</v>
      </c>
      <c r="X37" s="33">
        <f>$L$28/'Fixed data'!$C$7</f>
        <v>0</v>
      </c>
      <c r="Y37" s="33">
        <f>$L$28/'Fixed data'!$C$7</f>
        <v>0</v>
      </c>
      <c r="Z37" s="33">
        <f>$L$28/'Fixed data'!$C$7</f>
        <v>0</v>
      </c>
      <c r="AA37" s="33">
        <f>$L$28/'Fixed data'!$C$7</f>
        <v>0</v>
      </c>
      <c r="AB37" s="33">
        <f>$L$28/'Fixed data'!$C$7</f>
        <v>0</v>
      </c>
      <c r="AC37" s="33">
        <f>$L$28/'Fixed data'!$C$7</f>
        <v>0</v>
      </c>
      <c r="AD37" s="33">
        <f>$L$28/'Fixed data'!$C$7</f>
        <v>0</v>
      </c>
      <c r="AE37" s="33">
        <f>$L$28/'Fixed data'!$C$7</f>
        <v>0</v>
      </c>
      <c r="AF37" s="33">
        <f>$L$28/'Fixed data'!$C$7</f>
        <v>0</v>
      </c>
      <c r="AG37" s="33">
        <f>$L$28/'Fixed data'!$C$7</f>
        <v>0</v>
      </c>
      <c r="AH37" s="33">
        <f>$L$28/'Fixed data'!$C$7</f>
        <v>0</v>
      </c>
      <c r="AI37" s="33">
        <f>$L$28/'Fixed data'!$C$7</f>
        <v>0</v>
      </c>
      <c r="AJ37" s="33">
        <f>$L$28/'Fixed data'!$C$7</f>
        <v>0</v>
      </c>
      <c r="AK37" s="33">
        <f>$L$28/'Fixed data'!$C$7</f>
        <v>0</v>
      </c>
      <c r="AL37" s="33">
        <f>$L$28/'Fixed data'!$C$7</f>
        <v>0</v>
      </c>
      <c r="AM37" s="33">
        <f>$L$28/'Fixed data'!$C$7</f>
        <v>0</v>
      </c>
      <c r="AN37" s="33">
        <f>$L$28/'Fixed data'!$C$7</f>
        <v>0</v>
      </c>
      <c r="AO37" s="33">
        <f>$L$28/'Fixed data'!$C$7</f>
        <v>0</v>
      </c>
      <c r="AP37" s="33">
        <f>$L$28/'Fixed data'!$C$7</f>
        <v>0</v>
      </c>
      <c r="AQ37" s="33">
        <f>$L$28/'Fixed data'!$C$7</f>
        <v>0</v>
      </c>
      <c r="AR37" s="33">
        <f>$L$28/'Fixed data'!$C$7</f>
        <v>0</v>
      </c>
      <c r="AS37" s="33">
        <f>$L$28/'Fixed data'!$C$7</f>
        <v>0</v>
      </c>
      <c r="AT37" s="33">
        <f>$L$28/'Fixed data'!$C$7</f>
        <v>0</v>
      </c>
      <c r="AU37" s="33">
        <f>$L$28/'Fixed data'!$C$7</f>
        <v>0</v>
      </c>
      <c r="AV37" s="33">
        <f>$L$28/'Fixed data'!$C$7</f>
        <v>0</v>
      </c>
      <c r="AW37" s="33">
        <f>$L$28/'Fixed data'!$C$7</f>
        <v>0</v>
      </c>
      <c r="AX37" s="33">
        <f>$L$28/'Fixed data'!$C$7</f>
        <v>0</v>
      </c>
      <c r="AY37" s="33">
        <f>$L$28/'Fixed data'!$C$7</f>
        <v>0</v>
      </c>
      <c r="AZ37" s="33">
        <f>$L$28/'Fixed data'!$C$7</f>
        <v>0</v>
      </c>
      <c r="BA37" s="33">
        <f>$L$28/'Fixed data'!$C$7</f>
        <v>0</v>
      </c>
      <c r="BB37" s="33">
        <f>$L$28/'Fixed data'!$C$7</f>
        <v>0</v>
      </c>
      <c r="BC37" s="33">
        <f>$L$28/'Fixed data'!$C$7</f>
        <v>0</v>
      </c>
      <c r="BD37" s="33">
        <f>$L$28/'Fixed data'!$C$7</f>
        <v>0</v>
      </c>
    </row>
    <row r="38" spans="1:57" ht="16.5" hidden="1" customHeight="1" outlineLevel="1">
      <c r="A38" s="113"/>
      <c r="B38" s="9" t="s">
        <v>110</v>
      </c>
      <c r="C38" s="11" t="s">
        <v>132</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0</v>
      </c>
      <c r="I60" s="33">
        <f t="shared" si="5"/>
        <v>0</v>
      </c>
      <c r="J60" s="33">
        <f t="shared" si="5"/>
        <v>0</v>
      </c>
      <c r="K60" s="33">
        <f t="shared" si="5"/>
        <v>-5.3833023690012718E-3</v>
      </c>
      <c r="L60" s="33">
        <f t="shared" si="5"/>
        <v>-2.8884794139221212E-3</v>
      </c>
      <c r="M60" s="33">
        <f t="shared" si="5"/>
        <v>-2.8884794139221212E-3</v>
      </c>
      <c r="N60" s="33">
        <f t="shared" si="5"/>
        <v>-2.8884794139221212E-3</v>
      </c>
      <c r="O60" s="33">
        <f t="shared" si="5"/>
        <v>-2.8884794139221212E-3</v>
      </c>
      <c r="P60" s="33">
        <f t="shared" si="5"/>
        <v>-2.8884794139221212E-3</v>
      </c>
      <c r="Q60" s="33">
        <f t="shared" si="5"/>
        <v>-2.8884794139221212E-3</v>
      </c>
      <c r="R60" s="33">
        <f t="shared" si="5"/>
        <v>-2.8884794139221212E-3</v>
      </c>
      <c r="S60" s="33">
        <f t="shared" si="5"/>
        <v>-2.8884794139221212E-3</v>
      </c>
      <c r="T60" s="33">
        <f t="shared" si="5"/>
        <v>-2.8884794139221212E-3</v>
      </c>
      <c r="U60" s="33">
        <f t="shared" si="5"/>
        <v>-2.8884794139221212E-3</v>
      </c>
      <c r="V60" s="33">
        <f t="shared" si="5"/>
        <v>-2.8884794139221212E-3</v>
      </c>
      <c r="W60" s="33">
        <f t="shared" si="5"/>
        <v>-2.8884794139221212E-3</v>
      </c>
      <c r="X60" s="33">
        <f t="shared" si="5"/>
        <v>-2.8884794139221212E-3</v>
      </c>
      <c r="Y60" s="33">
        <f t="shared" si="5"/>
        <v>-2.8884794139221212E-3</v>
      </c>
      <c r="Z60" s="33">
        <f t="shared" si="5"/>
        <v>-2.8884794139221212E-3</v>
      </c>
      <c r="AA60" s="33">
        <f t="shared" si="5"/>
        <v>-2.8884794139221212E-3</v>
      </c>
      <c r="AB60" s="33">
        <f t="shared" si="5"/>
        <v>-2.8884794139221212E-3</v>
      </c>
      <c r="AC60" s="33">
        <f t="shared" si="5"/>
        <v>-2.8884794139221212E-3</v>
      </c>
      <c r="AD60" s="33">
        <f t="shared" si="5"/>
        <v>-2.8884794139221212E-3</v>
      </c>
      <c r="AE60" s="33">
        <f t="shared" si="5"/>
        <v>-2.8884794139221212E-3</v>
      </c>
      <c r="AF60" s="33">
        <f t="shared" si="5"/>
        <v>-2.8884794139221212E-3</v>
      </c>
      <c r="AG60" s="33">
        <f t="shared" si="5"/>
        <v>-2.8884794139221212E-3</v>
      </c>
      <c r="AH60" s="33">
        <f t="shared" si="5"/>
        <v>-2.8884794139221212E-3</v>
      </c>
      <c r="AI60" s="33">
        <f t="shared" si="5"/>
        <v>-2.8884794139221212E-3</v>
      </c>
      <c r="AJ60" s="33">
        <f t="shared" si="5"/>
        <v>-2.8884794139221212E-3</v>
      </c>
      <c r="AK60" s="33">
        <f t="shared" si="5"/>
        <v>-2.8884794139221212E-3</v>
      </c>
      <c r="AL60" s="33">
        <f t="shared" si="5"/>
        <v>-2.8884794139221212E-3</v>
      </c>
      <c r="AM60" s="33">
        <f t="shared" si="5"/>
        <v>-2.8884794139221212E-3</v>
      </c>
      <c r="AN60" s="33">
        <f t="shared" si="5"/>
        <v>-2.8884794139221212E-3</v>
      </c>
      <c r="AO60" s="33">
        <f t="shared" si="5"/>
        <v>-2.8884794139221212E-3</v>
      </c>
      <c r="AP60" s="33">
        <f t="shared" si="5"/>
        <v>-2.8884794139221212E-3</v>
      </c>
      <c r="AQ60" s="33">
        <f t="shared" si="5"/>
        <v>-2.8884794139221212E-3</v>
      </c>
      <c r="AR60" s="33">
        <f t="shared" si="5"/>
        <v>-2.8884794139221212E-3</v>
      </c>
      <c r="AS60" s="33">
        <f t="shared" si="5"/>
        <v>-2.8884794139221212E-3</v>
      </c>
      <c r="AT60" s="33">
        <f t="shared" si="5"/>
        <v>-2.8884794139221212E-3</v>
      </c>
      <c r="AU60" s="33">
        <f t="shared" si="5"/>
        <v>-2.8884794139221212E-3</v>
      </c>
      <c r="AV60" s="33">
        <f t="shared" si="5"/>
        <v>-2.8884794139221212E-3</v>
      </c>
      <c r="AW60" s="33">
        <f t="shared" si="5"/>
        <v>-2.8884794139221212E-3</v>
      </c>
      <c r="AX60" s="33">
        <f t="shared" si="5"/>
        <v>-2.8884794139221212E-3</v>
      </c>
      <c r="AY60" s="33">
        <f t="shared" si="5"/>
        <v>-2.8884794139221212E-3</v>
      </c>
      <c r="AZ60" s="33">
        <f t="shared" si="5"/>
        <v>-2.8884794139221212E-3</v>
      </c>
      <c r="BA60" s="33">
        <f t="shared" si="5"/>
        <v>-2.8884794139221212E-3</v>
      </c>
      <c r="BB60" s="33">
        <f t="shared" si="5"/>
        <v>-2.8884794139221212E-3</v>
      </c>
      <c r="BC60" s="33">
        <f t="shared" si="5"/>
        <v>-2.8884794139221212E-3</v>
      </c>
      <c r="BD60" s="33">
        <f t="shared" si="5"/>
        <v>2.4948229550791506E-3</v>
      </c>
    </row>
    <row r="61" spans="1:56" ht="17.25" hidden="1" customHeight="1" outlineLevel="1">
      <c r="A61" s="113"/>
      <c r="B61" s="9" t="s">
        <v>35</v>
      </c>
      <c r="C61" s="9" t="s">
        <v>62</v>
      </c>
      <c r="D61" s="9" t="s">
        <v>40</v>
      </c>
      <c r="E61" s="33">
        <v>0</v>
      </c>
      <c r="F61" s="33">
        <f>E62</f>
        <v>0</v>
      </c>
      <c r="G61" s="33">
        <f t="shared" ref="G61:BD61" si="6">F62</f>
        <v>0</v>
      </c>
      <c r="H61" s="33">
        <f t="shared" si="6"/>
        <v>0</v>
      </c>
      <c r="I61" s="33">
        <f t="shared" si="6"/>
        <v>0</v>
      </c>
      <c r="J61" s="33">
        <f t="shared" si="6"/>
        <v>0</v>
      </c>
      <c r="K61" s="33">
        <f t="shared" si="6"/>
        <v>-0.24224860660505723</v>
      </c>
      <c r="L61" s="33">
        <f t="shared" si="6"/>
        <v>-0.12459827125749419</v>
      </c>
      <c r="M61" s="33">
        <f t="shared" si="6"/>
        <v>-0.12170979184357207</v>
      </c>
      <c r="N61" s="33">
        <f t="shared" si="6"/>
        <v>-0.11882131242964995</v>
      </c>
      <c r="O61" s="33">
        <f t="shared" si="6"/>
        <v>-0.11593283301572783</v>
      </c>
      <c r="P61" s="33">
        <f t="shared" si="6"/>
        <v>-0.11304435360180572</v>
      </c>
      <c r="Q61" s="33">
        <f t="shared" si="6"/>
        <v>-0.1101558741878836</v>
      </c>
      <c r="R61" s="33">
        <f t="shared" si="6"/>
        <v>-0.10726739477396148</v>
      </c>
      <c r="S61" s="33">
        <f t="shared" si="6"/>
        <v>-0.10437891536003936</v>
      </c>
      <c r="T61" s="33">
        <f t="shared" si="6"/>
        <v>-0.10149043594611724</v>
      </c>
      <c r="U61" s="33">
        <f t="shared" si="6"/>
        <v>-9.8601956532195126E-2</v>
      </c>
      <c r="V61" s="33">
        <f t="shared" si="6"/>
        <v>-9.5713477118273008E-2</v>
      </c>
      <c r="W61" s="33">
        <f t="shared" si="6"/>
        <v>-9.2824997704350889E-2</v>
      </c>
      <c r="X61" s="33">
        <f t="shared" si="6"/>
        <v>-8.9936518290428771E-2</v>
      </c>
      <c r="Y61" s="33">
        <f t="shared" si="6"/>
        <v>-8.7048038876506653E-2</v>
      </c>
      <c r="Z61" s="33">
        <f t="shared" si="6"/>
        <v>-8.4159559462584535E-2</v>
      </c>
      <c r="AA61" s="33">
        <f t="shared" si="6"/>
        <v>-8.1271080048662417E-2</v>
      </c>
      <c r="AB61" s="33">
        <f t="shared" si="6"/>
        <v>-7.8382600634740299E-2</v>
      </c>
      <c r="AC61" s="33">
        <f t="shared" si="6"/>
        <v>-7.5494121220818181E-2</v>
      </c>
      <c r="AD61" s="33">
        <f t="shared" si="6"/>
        <v>-7.2605641806896062E-2</v>
      </c>
      <c r="AE61" s="33">
        <f t="shared" si="6"/>
        <v>-6.9717162392973944E-2</v>
      </c>
      <c r="AF61" s="33">
        <f t="shared" si="6"/>
        <v>-6.6828682979051826E-2</v>
      </c>
      <c r="AG61" s="33">
        <f t="shared" si="6"/>
        <v>-6.3940203565129708E-2</v>
      </c>
      <c r="AH61" s="33">
        <f t="shared" si="6"/>
        <v>-6.105172415120759E-2</v>
      </c>
      <c r="AI61" s="33">
        <f t="shared" si="6"/>
        <v>-5.8163244737285472E-2</v>
      </c>
      <c r="AJ61" s="33">
        <f t="shared" si="6"/>
        <v>-5.5274765323363353E-2</v>
      </c>
      <c r="AK61" s="33">
        <f t="shared" si="6"/>
        <v>-5.2386285909441235E-2</v>
      </c>
      <c r="AL61" s="33">
        <f t="shared" si="6"/>
        <v>-4.9497806495519117E-2</v>
      </c>
      <c r="AM61" s="33">
        <f t="shared" si="6"/>
        <v>-4.6609327081596999E-2</v>
      </c>
      <c r="AN61" s="33">
        <f t="shared" si="6"/>
        <v>-4.3720847667674881E-2</v>
      </c>
      <c r="AO61" s="33">
        <f t="shared" si="6"/>
        <v>-4.0832368253752763E-2</v>
      </c>
      <c r="AP61" s="33">
        <f t="shared" si="6"/>
        <v>-3.7943888839830645E-2</v>
      </c>
      <c r="AQ61" s="33">
        <f t="shared" si="6"/>
        <v>-3.5055409425908526E-2</v>
      </c>
      <c r="AR61" s="33">
        <f t="shared" si="6"/>
        <v>-3.2166930011986408E-2</v>
      </c>
      <c r="AS61" s="33">
        <f t="shared" si="6"/>
        <v>-2.9278450598064287E-2</v>
      </c>
      <c r="AT61" s="33">
        <f t="shared" si="6"/>
        <v>-2.6389971184142165E-2</v>
      </c>
      <c r="AU61" s="33">
        <f t="shared" si="6"/>
        <v>-2.3501491770220043E-2</v>
      </c>
      <c r="AV61" s="33">
        <f t="shared" si="6"/>
        <v>-2.0613012356297922E-2</v>
      </c>
      <c r="AW61" s="33">
        <f t="shared" si="6"/>
        <v>-1.77245329423758E-2</v>
      </c>
      <c r="AX61" s="33">
        <f t="shared" si="6"/>
        <v>-1.4836053528453678E-2</v>
      </c>
      <c r="AY61" s="33">
        <f t="shared" si="6"/>
        <v>-1.1947574114531557E-2</v>
      </c>
      <c r="AZ61" s="33">
        <f t="shared" si="6"/>
        <v>-9.0590947006094352E-3</v>
      </c>
      <c r="BA61" s="33">
        <f t="shared" si="6"/>
        <v>-6.1706152866873136E-3</v>
      </c>
      <c r="BB61" s="33">
        <f t="shared" si="6"/>
        <v>-3.2821358727651924E-3</v>
      </c>
      <c r="BC61" s="33">
        <f t="shared" si="6"/>
        <v>-3.9365645884307122E-4</v>
      </c>
      <c r="BD61" s="33">
        <f t="shared" si="6"/>
        <v>2.49482295507905E-3</v>
      </c>
    </row>
    <row r="62" spans="1:56" ht="16.5" hidden="1" customHeight="1" outlineLevel="1">
      <c r="A62" s="113"/>
      <c r="B62" s="9" t="s">
        <v>34</v>
      </c>
      <c r="C62" s="9" t="s">
        <v>69</v>
      </c>
      <c r="D62" s="9" t="s">
        <v>40</v>
      </c>
      <c r="E62" s="33">
        <f t="shared" ref="E62:BD62" si="7">E28-E60+E61</f>
        <v>0</v>
      </c>
      <c r="F62" s="33">
        <f t="shared" si="7"/>
        <v>0</v>
      </c>
      <c r="G62" s="33">
        <f t="shared" si="7"/>
        <v>0</v>
      </c>
      <c r="H62" s="33">
        <f t="shared" si="7"/>
        <v>0</v>
      </c>
      <c r="I62" s="33">
        <f t="shared" si="7"/>
        <v>0</v>
      </c>
      <c r="J62" s="33">
        <f t="shared" si="7"/>
        <v>-0.24224860660505723</v>
      </c>
      <c r="K62" s="33">
        <f t="shared" si="7"/>
        <v>-0.12459827125749419</v>
      </c>
      <c r="L62" s="33">
        <f t="shared" si="7"/>
        <v>-0.12170979184357207</v>
      </c>
      <c r="M62" s="33">
        <f t="shared" si="7"/>
        <v>-0.11882131242964995</v>
      </c>
      <c r="N62" s="33">
        <f t="shared" si="7"/>
        <v>-0.11593283301572783</v>
      </c>
      <c r="O62" s="33">
        <f t="shared" si="7"/>
        <v>-0.11304435360180572</v>
      </c>
      <c r="P62" s="33">
        <f t="shared" si="7"/>
        <v>-0.1101558741878836</v>
      </c>
      <c r="Q62" s="33">
        <f t="shared" si="7"/>
        <v>-0.10726739477396148</v>
      </c>
      <c r="R62" s="33">
        <f t="shared" si="7"/>
        <v>-0.10437891536003936</v>
      </c>
      <c r="S62" s="33">
        <f t="shared" si="7"/>
        <v>-0.10149043594611724</v>
      </c>
      <c r="T62" s="33">
        <f t="shared" si="7"/>
        <v>-9.8601956532195126E-2</v>
      </c>
      <c r="U62" s="33">
        <f t="shared" si="7"/>
        <v>-9.5713477118273008E-2</v>
      </c>
      <c r="V62" s="33">
        <f t="shared" si="7"/>
        <v>-9.2824997704350889E-2</v>
      </c>
      <c r="W62" s="33">
        <f t="shared" si="7"/>
        <v>-8.9936518290428771E-2</v>
      </c>
      <c r="X62" s="33">
        <f t="shared" si="7"/>
        <v>-8.7048038876506653E-2</v>
      </c>
      <c r="Y62" s="33">
        <f t="shared" si="7"/>
        <v>-8.4159559462584535E-2</v>
      </c>
      <c r="Z62" s="33">
        <f t="shared" si="7"/>
        <v>-8.1271080048662417E-2</v>
      </c>
      <c r="AA62" s="33">
        <f t="shared" si="7"/>
        <v>-7.8382600634740299E-2</v>
      </c>
      <c r="AB62" s="33">
        <f t="shared" si="7"/>
        <v>-7.5494121220818181E-2</v>
      </c>
      <c r="AC62" s="33">
        <f t="shared" si="7"/>
        <v>-7.2605641806896062E-2</v>
      </c>
      <c r="AD62" s="33">
        <f t="shared" si="7"/>
        <v>-6.9717162392973944E-2</v>
      </c>
      <c r="AE62" s="33">
        <f t="shared" si="7"/>
        <v>-6.6828682979051826E-2</v>
      </c>
      <c r="AF62" s="33">
        <f t="shared" si="7"/>
        <v>-6.3940203565129708E-2</v>
      </c>
      <c r="AG62" s="33">
        <f t="shared" si="7"/>
        <v>-6.105172415120759E-2</v>
      </c>
      <c r="AH62" s="33">
        <f t="shared" si="7"/>
        <v>-5.8163244737285472E-2</v>
      </c>
      <c r="AI62" s="33">
        <f t="shared" si="7"/>
        <v>-5.5274765323363353E-2</v>
      </c>
      <c r="AJ62" s="33">
        <f t="shared" si="7"/>
        <v>-5.2386285909441235E-2</v>
      </c>
      <c r="AK62" s="33">
        <f t="shared" si="7"/>
        <v>-4.9497806495519117E-2</v>
      </c>
      <c r="AL62" s="33">
        <f t="shared" si="7"/>
        <v>-4.6609327081596999E-2</v>
      </c>
      <c r="AM62" s="33">
        <f t="shared" si="7"/>
        <v>-4.3720847667674881E-2</v>
      </c>
      <c r="AN62" s="33">
        <f t="shared" si="7"/>
        <v>-4.0832368253752763E-2</v>
      </c>
      <c r="AO62" s="33">
        <f t="shared" si="7"/>
        <v>-3.7943888839830645E-2</v>
      </c>
      <c r="AP62" s="33">
        <f t="shared" si="7"/>
        <v>-3.5055409425908526E-2</v>
      </c>
      <c r="AQ62" s="33">
        <f t="shared" si="7"/>
        <v>-3.2166930011986408E-2</v>
      </c>
      <c r="AR62" s="33">
        <f t="shared" si="7"/>
        <v>-2.9278450598064287E-2</v>
      </c>
      <c r="AS62" s="33">
        <f t="shared" si="7"/>
        <v>-2.6389971184142165E-2</v>
      </c>
      <c r="AT62" s="33">
        <f t="shared" si="7"/>
        <v>-2.3501491770220043E-2</v>
      </c>
      <c r="AU62" s="33">
        <f t="shared" si="7"/>
        <v>-2.0613012356297922E-2</v>
      </c>
      <c r="AV62" s="33">
        <f t="shared" si="7"/>
        <v>-1.77245329423758E-2</v>
      </c>
      <c r="AW62" s="33">
        <f t="shared" si="7"/>
        <v>-1.4836053528453678E-2</v>
      </c>
      <c r="AX62" s="33">
        <f t="shared" si="7"/>
        <v>-1.1947574114531557E-2</v>
      </c>
      <c r="AY62" s="33">
        <f t="shared" si="7"/>
        <v>-9.0590947006094352E-3</v>
      </c>
      <c r="AZ62" s="33">
        <f t="shared" si="7"/>
        <v>-6.1706152866873136E-3</v>
      </c>
      <c r="BA62" s="33">
        <f t="shared" si="7"/>
        <v>-3.2821358727651924E-3</v>
      </c>
      <c r="BB62" s="33">
        <f t="shared" si="7"/>
        <v>-3.9365645884307122E-4</v>
      </c>
      <c r="BC62" s="33">
        <f t="shared" si="7"/>
        <v>2.49482295507905E-3</v>
      </c>
      <c r="BD62" s="33">
        <f t="shared" si="7"/>
        <v>-1.0061396160665481E-16</v>
      </c>
    </row>
    <row r="63" spans="1:56" ht="16.5" collapsed="1">
      <c r="A63" s="113"/>
      <c r="B63" s="9" t="s">
        <v>8</v>
      </c>
      <c r="C63" s="11" t="s">
        <v>68</v>
      </c>
      <c r="D63" s="9" t="s">
        <v>40</v>
      </c>
      <c r="E63" s="33">
        <f>AVERAGE(E61:E62)*'Fixed data'!$C$3</f>
        <v>0</v>
      </c>
      <c r="F63" s="33">
        <f>AVERAGE(F61:F62)*'Fixed data'!$C$3</f>
        <v>0</v>
      </c>
      <c r="G63" s="33">
        <f>AVERAGE(G61:G62)*'Fixed data'!$C$3</f>
        <v>0</v>
      </c>
      <c r="H63" s="33">
        <f>AVERAGE(H61:H62)*'Fixed data'!$C$3</f>
        <v>0</v>
      </c>
      <c r="I63" s="33">
        <f>AVERAGE(I61:I62)*'Fixed data'!$C$3</f>
        <v>0</v>
      </c>
      <c r="J63" s="33">
        <f>AVERAGE(J61:J62)*'Fixed data'!$C$3</f>
        <v>-5.8503038495121328E-3</v>
      </c>
      <c r="K63" s="33">
        <f>AVERAGE(K61:K62)*'Fixed data'!$C$3</f>
        <v>-8.8593521003806179E-3</v>
      </c>
      <c r="L63" s="33">
        <f>AVERAGE(L61:L62)*'Fixed data'!$C$3</f>
        <v>-5.9483397238907507E-3</v>
      </c>
      <c r="M63" s="33">
        <f>AVERAGE(M61:M62)*'Fixed data'!$C$3</f>
        <v>-5.8088261681983125E-3</v>
      </c>
      <c r="N63" s="33">
        <f>AVERAGE(N61:N62)*'Fixed data'!$C$3</f>
        <v>-5.6693126125058743E-3</v>
      </c>
      <c r="O63" s="33">
        <f>AVERAGE(O61:O62)*'Fixed data'!$C$3</f>
        <v>-5.5297990568134352E-3</v>
      </c>
      <c r="P63" s="33">
        <f>AVERAGE(P61:P62)*'Fixed data'!$C$3</f>
        <v>-5.390285501120997E-3</v>
      </c>
      <c r="Q63" s="33">
        <f>AVERAGE(Q61:Q62)*'Fixed data'!$C$3</f>
        <v>-5.2507719454285588E-3</v>
      </c>
      <c r="R63" s="33">
        <f>AVERAGE(R61:R62)*'Fixed data'!$C$3</f>
        <v>-5.1112583897361206E-3</v>
      </c>
      <c r="S63" s="33">
        <f>AVERAGE(S61:S62)*'Fixed data'!$C$3</f>
        <v>-4.9717448340436824E-3</v>
      </c>
      <c r="T63" s="33">
        <f>AVERAGE(T61:T62)*'Fixed data'!$C$3</f>
        <v>-4.8322312783512442E-3</v>
      </c>
      <c r="U63" s="33">
        <f>AVERAGE(U61:U62)*'Fixed data'!$C$3</f>
        <v>-4.692717722658806E-3</v>
      </c>
      <c r="V63" s="33">
        <f>AVERAGE(V61:V62)*'Fixed data'!$C$3</f>
        <v>-4.5532041669663677E-3</v>
      </c>
      <c r="W63" s="33">
        <f>AVERAGE(W61:W62)*'Fixed data'!$C$3</f>
        <v>-4.4136906112739287E-3</v>
      </c>
      <c r="X63" s="33">
        <f>AVERAGE(X61:X62)*'Fixed data'!$C$3</f>
        <v>-4.2741770555814905E-3</v>
      </c>
      <c r="Y63" s="33">
        <f>AVERAGE(Y61:Y62)*'Fixed data'!$C$3</f>
        <v>-4.1346634998890523E-3</v>
      </c>
      <c r="Z63" s="33">
        <f>AVERAGE(Z61:Z62)*'Fixed data'!$C$3</f>
        <v>-3.995149944196614E-3</v>
      </c>
      <c r="AA63" s="33">
        <f>AVERAGE(AA61:AA62)*'Fixed data'!$C$3</f>
        <v>-3.8556363885041758E-3</v>
      </c>
      <c r="AB63" s="33">
        <f>AVERAGE(AB61:AB62)*'Fixed data'!$C$3</f>
        <v>-3.7161228328117376E-3</v>
      </c>
      <c r="AC63" s="33">
        <f>AVERAGE(AC61:AC62)*'Fixed data'!$C$3</f>
        <v>-3.576609277119299E-3</v>
      </c>
      <c r="AD63" s="33">
        <f>AVERAGE(AD61:AD62)*'Fixed data'!$C$3</f>
        <v>-3.4370957214268608E-3</v>
      </c>
      <c r="AE63" s="33">
        <f>AVERAGE(AE61:AE62)*'Fixed data'!$C$3</f>
        <v>-3.2975821657344226E-3</v>
      </c>
      <c r="AF63" s="33">
        <f>AVERAGE(AF61:AF62)*'Fixed data'!$C$3</f>
        <v>-3.1580686100419844E-3</v>
      </c>
      <c r="AG63" s="33">
        <f>AVERAGE(AG61:AG62)*'Fixed data'!$C$3</f>
        <v>-3.0185550543495457E-3</v>
      </c>
      <c r="AH63" s="33">
        <f>AVERAGE(AH61:AH62)*'Fixed data'!$C$3</f>
        <v>-2.8790414986571075E-3</v>
      </c>
      <c r="AI63" s="33">
        <f>AVERAGE(AI61:AI62)*'Fixed data'!$C$3</f>
        <v>-2.7395279429646693E-3</v>
      </c>
      <c r="AJ63" s="33">
        <f>AVERAGE(AJ61:AJ62)*'Fixed data'!$C$3</f>
        <v>-2.6000143872722311E-3</v>
      </c>
      <c r="AK63" s="33">
        <f>AVERAGE(AK61:AK62)*'Fixed data'!$C$3</f>
        <v>-2.4605008315797925E-3</v>
      </c>
      <c r="AL63" s="33">
        <f>AVERAGE(AL61:AL62)*'Fixed data'!$C$3</f>
        <v>-2.3209872758873542E-3</v>
      </c>
      <c r="AM63" s="33">
        <f>AVERAGE(AM61:AM62)*'Fixed data'!$C$3</f>
        <v>-2.181473720194916E-3</v>
      </c>
      <c r="AN63" s="33">
        <f>AVERAGE(AN61:AN62)*'Fixed data'!$C$3</f>
        <v>-2.0419601645024778E-3</v>
      </c>
      <c r="AO63" s="33">
        <f>AVERAGE(AO61:AO62)*'Fixed data'!$C$3</f>
        <v>-1.9024466088100394E-3</v>
      </c>
      <c r="AP63" s="33">
        <f>AVERAGE(AP61:AP62)*'Fixed data'!$C$3</f>
        <v>-1.762933053117601E-3</v>
      </c>
      <c r="AQ63" s="33">
        <f>AVERAGE(AQ61:AQ62)*'Fixed data'!$C$3</f>
        <v>-1.6234194974251628E-3</v>
      </c>
      <c r="AR63" s="33">
        <f>AVERAGE(AR61:AR62)*'Fixed data'!$C$3</f>
        <v>-1.4839059417327243E-3</v>
      </c>
      <c r="AS63" s="33">
        <f>AVERAGE(AS61:AS62)*'Fixed data'!$C$3</f>
        <v>-1.3443923860402857E-3</v>
      </c>
      <c r="AT63" s="33">
        <f>AVERAGE(AT61:AT62)*'Fixed data'!$C$3</f>
        <v>-1.2048788303478475E-3</v>
      </c>
      <c r="AU63" s="33">
        <f>AVERAGE(AU61:AU62)*'Fixed data'!$C$3</f>
        <v>-1.0653652746554089E-3</v>
      </c>
      <c r="AV63" s="33">
        <f>AVERAGE(AV61:AV62)*'Fixed data'!$C$3</f>
        <v>-9.2585171896297053E-4</v>
      </c>
      <c r="AW63" s="33">
        <f>AVERAGE(AW61:AW62)*'Fixed data'!$C$3</f>
        <v>-7.8633816327053189E-4</v>
      </c>
      <c r="AX63" s="33">
        <f>AVERAGE(AX61:AX62)*'Fixed data'!$C$3</f>
        <v>-6.4682460757809347E-4</v>
      </c>
      <c r="AY63" s="33">
        <f>AVERAGE(AY61:AY62)*'Fixed data'!$C$3</f>
        <v>-5.0731105188565493E-4</v>
      </c>
      <c r="AZ63" s="33">
        <f>AVERAGE(AZ61:AZ62)*'Fixed data'!$C$3</f>
        <v>-3.6779749619321651E-4</v>
      </c>
      <c r="BA63" s="33">
        <f>AVERAGE(BA61:BA62)*'Fixed data'!$C$3</f>
        <v>-2.2828394050077803E-4</v>
      </c>
      <c r="BB63" s="33">
        <f>AVERAGE(BB61:BB62)*'Fixed data'!$C$3</f>
        <v>-8.8770384808339577E-5</v>
      </c>
      <c r="BC63" s="33">
        <f>AVERAGE(BC61:BC62)*'Fixed data'!$C$3</f>
        <v>5.0743170884098889E-5</v>
      </c>
      <c r="BD63" s="33">
        <f>AVERAGE(BD61:BD62)*'Fixed data'!$C$3</f>
        <v>6.0249974365156632E-5</v>
      </c>
    </row>
    <row r="64" spans="1:56" ht="15.75" thickBot="1">
      <c r="A64" s="112"/>
      <c r="B64" s="12" t="s">
        <v>95</v>
      </c>
      <c r="C64" s="12" t="s">
        <v>45</v>
      </c>
      <c r="D64" s="12" t="s">
        <v>40</v>
      </c>
      <c r="E64" s="52">
        <f t="shared" ref="E64:BD64" si="8">E29+E60+E63</f>
        <v>0</v>
      </c>
      <c r="F64" s="52">
        <f t="shared" si="8"/>
        <v>0</v>
      </c>
      <c r="G64" s="52">
        <f t="shared" si="8"/>
        <v>0</v>
      </c>
      <c r="H64" s="52">
        <f t="shared" si="8"/>
        <v>0</v>
      </c>
      <c r="I64" s="52">
        <f t="shared" si="8"/>
        <v>0</v>
      </c>
      <c r="J64" s="52">
        <f t="shared" si="8"/>
        <v>-6.6412455500776429E-2</v>
      </c>
      <c r="K64" s="52">
        <f t="shared" si="8"/>
        <v>1.3824103775258553E-2</v>
      </c>
      <c r="L64" s="52">
        <f t="shared" si="8"/>
        <v>-8.8368191378128715E-3</v>
      </c>
      <c r="M64" s="52">
        <f t="shared" si="8"/>
        <v>-8.6973055821204341E-3</v>
      </c>
      <c r="N64" s="52">
        <f t="shared" si="8"/>
        <v>-8.557792026427995E-3</v>
      </c>
      <c r="O64" s="52">
        <f t="shared" si="8"/>
        <v>-8.418278470735556E-3</v>
      </c>
      <c r="P64" s="52">
        <f t="shared" si="8"/>
        <v>-8.2787649150431186E-3</v>
      </c>
      <c r="Q64" s="52">
        <f t="shared" si="8"/>
        <v>-8.1392513593506795E-3</v>
      </c>
      <c r="R64" s="52">
        <f t="shared" si="8"/>
        <v>-7.9997378036582422E-3</v>
      </c>
      <c r="S64" s="52">
        <f t="shared" si="8"/>
        <v>-7.8602242479658031E-3</v>
      </c>
      <c r="T64" s="52">
        <f t="shared" si="8"/>
        <v>-7.7207106922733658E-3</v>
      </c>
      <c r="U64" s="52">
        <f t="shared" si="8"/>
        <v>-7.5811971365809267E-3</v>
      </c>
      <c r="V64" s="52">
        <f t="shared" si="8"/>
        <v>-7.4416835808884894E-3</v>
      </c>
      <c r="W64" s="52">
        <f t="shared" si="8"/>
        <v>-7.3021700251960503E-3</v>
      </c>
      <c r="X64" s="52">
        <f t="shared" si="8"/>
        <v>-7.1626564695036112E-3</v>
      </c>
      <c r="Y64" s="52">
        <f t="shared" si="8"/>
        <v>-7.0231429138111739E-3</v>
      </c>
      <c r="Z64" s="52">
        <f t="shared" si="8"/>
        <v>-6.8836293581187348E-3</v>
      </c>
      <c r="AA64" s="52">
        <f t="shared" si="8"/>
        <v>-6.7441158024262975E-3</v>
      </c>
      <c r="AB64" s="52">
        <f t="shared" si="8"/>
        <v>-6.6046022467338584E-3</v>
      </c>
      <c r="AC64" s="52">
        <f t="shared" si="8"/>
        <v>-6.4650886910414202E-3</v>
      </c>
      <c r="AD64" s="52">
        <f t="shared" si="8"/>
        <v>-6.325575135348982E-3</v>
      </c>
      <c r="AE64" s="52">
        <f t="shared" si="8"/>
        <v>-6.1860615796565438E-3</v>
      </c>
      <c r="AF64" s="52">
        <f t="shared" si="8"/>
        <v>-6.0465480239641056E-3</v>
      </c>
      <c r="AG64" s="52">
        <f t="shared" si="8"/>
        <v>-5.9070344682716665E-3</v>
      </c>
      <c r="AH64" s="52">
        <f t="shared" si="8"/>
        <v>-5.7675209125792291E-3</v>
      </c>
      <c r="AI64" s="52">
        <f t="shared" si="8"/>
        <v>-5.6280073568867901E-3</v>
      </c>
      <c r="AJ64" s="52">
        <f t="shared" si="8"/>
        <v>-5.4884938011943527E-3</v>
      </c>
      <c r="AK64" s="52">
        <f t="shared" si="8"/>
        <v>-5.3489802455019136E-3</v>
      </c>
      <c r="AL64" s="52">
        <f t="shared" si="8"/>
        <v>-5.2094666898094754E-3</v>
      </c>
      <c r="AM64" s="52">
        <f t="shared" si="8"/>
        <v>-5.0699531341170372E-3</v>
      </c>
      <c r="AN64" s="52">
        <f t="shared" si="8"/>
        <v>-4.930439578424599E-3</v>
      </c>
      <c r="AO64" s="52">
        <f t="shared" si="8"/>
        <v>-4.7909260227321608E-3</v>
      </c>
      <c r="AP64" s="52">
        <f t="shared" si="8"/>
        <v>-4.6514124670397217E-3</v>
      </c>
      <c r="AQ64" s="52">
        <f t="shared" si="8"/>
        <v>-4.5118989113472844E-3</v>
      </c>
      <c r="AR64" s="52">
        <f t="shared" si="8"/>
        <v>-4.3723853556548453E-3</v>
      </c>
      <c r="AS64" s="52">
        <f t="shared" si="8"/>
        <v>-4.2328717999624071E-3</v>
      </c>
      <c r="AT64" s="52">
        <f t="shared" si="8"/>
        <v>-4.0933582442699689E-3</v>
      </c>
      <c r="AU64" s="52">
        <f t="shared" si="8"/>
        <v>-3.9538446885775298E-3</v>
      </c>
      <c r="AV64" s="52">
        <f t="shared" si="8"/>
        <v>-3.8143311328850916E-3</v>
      </c>
      <c r="AW64" s="52">
        <f t="shared" si="8"/>
        <v>-3.674817577192653E-3</v>
      </c>
      <c r="AX64" s="52">
        <f t="shared" si="8"/>
        <v>-3.5353040215002148E-3</v>
      </c>
      <c r="AY64" s="52">
        <f t="shared" si="8"/>
        <v>-3.3957904658077761E-3</v>
      </c>
      <c r="AZ64" s="52">
        <f t="shared" si="8"/>
        <v>-3.2562769101153379E-3</v>
      </c>
      <c r="BA64" s="52">
        <f t="shared" si="8"/>
        <v>-3.1167633544228993E-3</v>
      </c>
      <c r="BB64" s="52">
        <f t="shared" si="8"/>
        <v>-2.9772497987304606E-3</v>
      </c>
      <c r="BC64" s="52">
        <f t="shared" si="8"/>
        <v>-2.8377362430380224E-3</v>
      </c>
      <c r="BD64" s="52">
        <f t="shared" si="8"/>
        <v>2.5550729294443074E-3</v>
      </c>
    </row>
    <row r="65" spans="1:56" ht="12.75" customHeight="1">
      <c r="A65" s="182" t="s">
        <v>230</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3"/>
      <c r="B66" s="9" t="s">
        <v>202</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3"/>
      <c r="B67" s="9" t="s">
        <v>298</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3"/>
      <c r="B68" s="9" t="s">
        <v>299</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3"/>
      <c r="B69" s="4" t="s">
        <v>203</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3"/>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3"/>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3"/>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3"/>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3"/>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3"/>
      <c r="B75" s="9" t="s">
        <v>211</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4"/>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0</v>
      </c>
      <c r="H77" s="53">
        <f>IF('Fixed data'!$G$19=FALSE,H64+H76,H64)</f>
        <v>0</v>
      </c>
      <c r="I77" s="53">
        <f>IF('Fixed data'!$G$19=FALSE,I64+I76,I64)</f>
        <v>0</v>
      </c>
      <c r="J77" s="53">
        <f>IF('Fixed data'!$G$19=FALSE,J64+J76,J64)</f>
        <v>-6.6412455500776429E-2</v>
      </c>
      <c r="K77" s="53">
        <f>IF('Fixed data'!$G$19=FALSE,K64+K76,K64)</f>
        <v>1.3824103775258553E-2</v>
      </c>
      <c r="L77" s="53">
        <f>IF('Fixed data'!$G$19=FALSE,L64+L76,L64)</f>
        <v>-8.8368191378128715E-3</v>
      </c>
      <c r="M77" s="53">
        <f>IF('Fixed data'!$G$19=FALSE,M64+M76,M64)</f>
        <v>-8.6973055821204341E-3</v>
      </c>
      <c r="N77" s="53">
        <f>IF('Fixed data'!$G$19=FALSE,N64+N76,N64)</f>
        <v>-8.557792026427995E-3</v>
      </c>
      <c r="O77" s="53">
        <f>IF('Fixed data'!$G$19=FALSE,O64+O76,O64)</f>
        <v>-8.418278470735556E-3</v>
      </c>
      <c r="P77" s="53">
        <f>IF('Fixed data'!$G$19=FALSE,P64+P76,P64)</f>
        <v>-8.2787649150431186E-3</v>
      </c>
      <c r="Q77" s="53">
        <f>IF('Fixed data'!$G$19=FALSE,Q64+Q76,Q64)</f>
        <v>-8.1392513593506795E-3</v>
      </c>
      <c r="R77" s="53">
        <f>IF('Fixed data'!$G$19=FALSE,R64+R76,R64)</f>
        <v>-7.9997378036582422E-3</v>
      </c>
      <c r="S77" s="53">
        <f>IF('Fixed data'!$G$19=FALSE,S64+S76,S64)</f>
        <v>-7.8602242479658031E-3</v>
      </c>
      <c r="T77" s="53">
        <f>IF('Fixed data'!$G$19=FALSE,T64+T76,T64)</f>
        <v>-7.7207106922733658E-3</v>
      </c>
      <c r="U77" s="53">
        <f>IF('Fixed data'!$G$19=FALSE,U64+U76,U64)</f>
        <v>-7.5811971365809267E-3</v>
      </c>
      <c r="V77" s="53">
        <f>IF('Fixed data'!$G$19=FALSE,V64+V76,V64)</f>
        <v>-7.4416835808884894E-3</v>
      </c>
      <c r="W77" s="53">
        <f>IF('Fixed data'!$G$19=FALSE,W64+W76,W64)</f>
        <v>-7.3021700251960503E-3</v>
      </c>
      <c r="X77" s="53">
        <f>IF('Fixed data'!$G$19=FALSE,X64+X76,X64)</f>
        <v>-7.1626564695036112E-3</v>
      </c>
      <c r="Y77" s="53">
        <f>IF('Fixed data'!$G$19=FALSE,Y64+Y76,Y64)</f>
        <v>-7.0231429138111739E-3</v>
      </c>
      <c r="Z77" s="53">
        <f>IF('Fixed data'!$G$19=FALSE,Z64+Z76,Z64)</f>
        <v>-6.8836293581187348E-3</v>
      </c>
      <c r="AA77" s="53">
        <f>IF('Fixed data'!$G$19=FALSE,AA64+AA76,AA64)</f>
        <v>-6.7441158024262975E-3</v>
      </c>
      <c r="AB77" s="53">
        <f>IF('Fixed data'!$G$19=FALSE,AB64+AB76,AB64)</f>
        <v>-6.6046022467338584E-3</v>
      </c>
      <c r="AC77" s="53">
        <f>IF('Fixed data'!$G$19=FALSE,AC64+AC76,AC64)</f>
        <v>-6.4650886910414202E-3</v>
      </c>
      <c r="AD77" s="53">
        <f>IF('Fixed data'!$G$19=FALSE,AD64+AD76,AD64)</f>
        <v>-6.325575135348982E-3</v>
      </c>
      <c r="AE77" s="53">
        <f>IF('Fixed data'!$G$19=FALSE,AE64+AE76,AE64)</f>
        <v>-6.1860615796565438E-3</v>
      </c>
      <c r="AF77" s="53">
        <f>IF('Fixed data'!$G$19=FALSE,AF64+AF76,AF64)</f>
        <v>-6.0465480239641056E-3</v>
      </c>
      <c r="AG77" s="53">
        <f>IF('Fixed data'!$G$19=FALSE,AG64+AG76,AG64)</f>
        <v>-5.9070344682716665E-3</v>
      </c>
      <c r="AH77" s="53">
        <f>IF('Fixed data'!$G$19=FALSE,AH64+AH76,AH64)</f>
        <v>-5.7675209125792291E-3</v>
      </c>
      <c r="AI77" s="53">
        <f>IF('Fixed data'!$G$19=FALSE,AI64+AI76,AI64)</f>
        <v>-5.6280073568867901E-3</v>
      </c>
      <c r="AJ77" s="53">
        <f>IF('Fixed data'!$G$19=FALSE,AJ64+AJ76,AJ64)</f>
        <v>-5.4884938011943527E-3</v>
      </c>
      <c r="AK77" s="53">
        <f>IF('Fixed data'!$G$19=FALSE,AK64+AK76,AK64)</f>
        <v>-5.3489802455019136E-3</v>
      </c>
      <c r="AL77" s="53">
        <f>IF('Fixed data'!$G$19=FALSE,AL64+AL76,AL64)</f>
        <v>-5.2094666898094754E-3</v>
      </c>
      <c r="AM77" s="53">
        <f>IF('Fixed data'!$G$19=FALSE,AM64+AM76,AM64)</f>
        <v>-5.0699531341170372E-3</v>
      </c>
      <c r="AN77" s="53">
        <f>IF('Fixed data'!$G$19=FALSE,AN64+AN76,AN64)</f>
        <v>-4.930439578424599E-3</v>
      </c>
      <c r="AO77" s="53">
        <f>IF('Fixed data'!$G$19=FALSE,AO64+AO76,AO64)</f>
        <v>-4.7909260227321608E-3</v>
      </c>
      <c r="AP77" s="53">
        <f>IF('Fixed data'!$G$19=FALSE,AP64+AP76,AP64)</f>
        <v>-4.6514124670397217E-3</v>
      </c>
      <c r="AQ77" s="53">
        <f>IF('Fixed data'!$G$19=FALSE,AQ64+AQ76,AQ64)</f>
        <v>-4.5118989113472844E-3</v>
      </c>
      <c r="AR77" s="53">
        <f>IF('Fixed data'!$G$19=FALSE,AR64+AR76,AR64)</f>
        <v>-4.3723853556548453E-3</v>
      </c>
      <c r="AS77" s="53">
        <f>IF('Fixed data'!$G$19=FALSE,AS64+AS76,AS64)</f>
        <v>-4.2328717999624071E-3</v>
      </c>
      <c r="AT77" s="53">
        <f>IF('Fixed data'!$G$19=FALSE,AT64+AT76,AT64)</f>
        <v>-4.0933582442699689E-3</v>
      </c>
      <c r="AU77" s="53">
        <f>IF('Fixed data'!$G$19=FALSE,AU64+AU76,AU64)</f>
        <v>-3.9538446885775298E-3</v>
      </c>
      <c r="AV77" s="53">
        <f>IF('Fixed data'!$G$19=FALSE,AV64+AV76,AV64)</f>
        <v>-3.8143311328850916E-3</v>
      </c>
      <c r="AW77" s="53">
        <f>IF('Fixed data'!$G$19=FALSE,AW64+AW76,AW64)</f>
        <v>-3.674817577192653E-3</v>
      </c>
      <c r="AX77" s="53">
        <f>IF('Fixed data'!$G$19=FALSE,AX64+AX76,AX64)</f>
        <v>-3.5353040215002148E-3</v>
      </c>
      <c r="AY77" s="53">
        <f>IF('Fixed data'!$G$19=FALSE,AY64+AY76,AY64)</f>
        <v>-3.3957904658077761E-3</v>
      </c>
      <c r="AZ77" s="53">
        <f>IF('Fixed data'!$G$19=FALSE,AZ64+AZ76,AZ64)</f>
        <v>-3.2562769101153379E-3</v>
      </c>
      <c r="BA77" s="53">
        <f>IF('Fixed data'!$G$19=FALSE,BA64+BA76,BA64)</f>
        <v>-3.1167633544228993E-3</v>
      </c>
      <c r="BB77" s="53">
        <f>IF('Fixed data'!$G$19=FALSE,BB64+BB76,BB64)</f>
        <v>-2.9772497987304606E-3</v>
      </c>
      <c r="BC77" s="53">
        <f>IF('Fixed data'!$G$19=FALSE,BC64+BC76,BC64)</f>
        <v>-2.8377362430380224E-3</v>
      </c>
      <c r="BD77" s="53">
        <f>IF('Fixed data'!$G$19=FALSE,BD64+BD76,BD64)</f>
        <v>2.5550729294443074E-3</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0</v>
      </c>
      <c r="H80" s="54">
        <f t="shared" si="10"/>
        <v>0</v>
      </c>
      <c r="I80" s="54">
        <f t="shared" si="10"/>
        <v>0</v>
      </c>
      <c r="J80" s="54">
        <f t="shared" si="10"/>
        <v>-5.4026575339941589E-2</v>
      </c>
      <c r="K80" s="54">
        <f t="shared" si="10"/>
        <v>1.086562060690828E-2</v>
      </c>
      <c r="L80" s="54">
        <f t="shared" si="10"/>
        <v>-6.7107825734480184E-3</v>
      </c>
      <c r="M80" s="54">
        <f t="shared" si="10"/>
        <v>-6.3814824801993837E-3</v>
      </c>
      <c r="N80" s="54">
        <f t="shared" si="10"/>
        <v>-6.0667797713502818E-3</v>
      </c>
      <c r="O80" s="54">
        <f t="shared" si="10"/>
        <v>-5.7660637555095318E-3</v>
      </c>
      <c r="P80" s="54">
        <f t="shared" si="10"/>
        <v>-5.4787483512375558E-3</v>
      </c>
      <c r="Q80" s="54">
        <f t="shared" si="10"/>
        <v>-5.204271120961711E-3</v>
      </c>
      <c r="R80" s="54">
        <f t="shared" si="10"/>
        <v>-4.9420923420879694E-3</v>
      </c>
      <c r="S80" s="54">
        <f t="shared" si="10"/>
        <v>-4.691694113898001E-3</v>
      </c>
      <c r="T80" s="54">
        <f t="shared" si="10"/>
        <v>-4.4525794988736194E-3</v>
      </c>
      <c r="U80" s="54">
        <f t="shared" si="10"/>
        <v>-4.2242716971414877E-3</v>
      </c>
      <c r="V80" s="54">
        <f t="shared" si="10"/>
        <v>-4.0063132527800053E-3</v>
      </c>
      <c r="W80" s="54">
        <f t="shared" si="10"/>
        <v>-3.7982652907774957E-3</v>
      </c>
      <c r="X80" s="54">
        <f t="shared" si="10"/>
        <v>-3.5997067834763097E-3</v>
      </c>
      <c r="Y80" s="54">
        <f t="shared" si="10"/>
        <v>-3.4102338453811921E-3</v>
      </c>
      <c r="Z80" s="54">
        <f t="shared" si="10"/>
        <v>-3.2294590552524034E-3</v>
      </c>
      <c r="AA80" s="54">
        <f t="shared" si="10"/>
        <v>-3.0570108044447094E-3</v>
      </c>
      <c r="AB80" s="54">
        <f t="shared" si="10"/>
        <v>-2.8925326704923294E-3</v>
      </c>
      <c r="AC80" s="54">
        <f t="shared" si="10"/>
        <v>-2.7356828149776302E-3</v>
      </c>
      <c r="AD80" s="54">
        <f t="shared" si="10"/>
        <v>-2.5861334047575109E-3</v>
      </c>
      <c r="AE80" s="54">
        <f t="shared" si="10"/>
        <v>-2.4435700556562977E-3</v>
      </c>
      <c r="AF80" s="54">
        <f t="shared" si="10"/>
        <v>-2.307691297767533E-3</v>
      </c>
      <c r="AG80" s="54">
        <f t="shared" si="10"/>
        <v>-2.1782080615393553E-3</v>
      </c>
      <c r="AH80" s="54">
        <f t="shared" si="10"/>
        <v>-2.054843183849268E-3</v>
      </c>
      <c r="AI80" s="54">
        <f t="shared" si="10"/>
        <v>-2.2511305956266722E-3</v>
      </c>
      <c r="AJ80" s="54">
        <f t="shared" si="10"/>
        <v>-2.1313854046349358E-3</v>
      </c>
      <c r="AK80" s="54">
        <f t="shared" si="10"/>
        <v>-2.0167059458208077E-3</v>
      </c>
      <c r="AL80" s="54">
        <f t="shared" si="10"/>
        <v>-1.906898712183927E-3</v>
      </c>
      <c r="AM80" s="54">
        <f t="shared" si="10"/>
        <v>-1.8017771715317953E-3</v>
      </c>
      <c r="AN80" s="54">
        <f t="shared" si="10"/>
        <v>-1.7011615243393077E-3</v>
      </c>
      <c r="AO80" s="54">
        <f t="shared" si="10"/>
        <v>-1.6048784697965679E-3</v>
      </c>
      <c r="AP80" s="54">
        <f t="shared" si="10"/>
        <v>-1.5127609797734203E-3</v>
      </c>
      <c r="AQ80" s="54">
        <f t="shared" si="10"/>
        <v>-1.4246480804380036E-3</v>
      </c>
      <c r="AR80" s="54">
        <f t="shared" si="10"/>
        <v>-1.3403846412752072E-3</v>
      </c>
      <c r="AS80" s="54">
        <f t="shared" si="10"/>
        <v>-1.2598211712592357E-3</v>
      </c>
      <c r="AT80" s="54">
        <f t="shared" si="10"/>
        <v>-1.1828136219425188E-3</v>
      </c>
      <c r="AU80" s="54">
        <f t="shared" si="10"/>
        <v>-1.109223197230986E-3</v>
      </c>
      <c r="AV80" s="54">
        <f t="shared" si="10"/>
        <v>-1.0389161696232564E-3</v>
      </c>
      <c r="AW80" s="54">
        <f t="shared" si="10"/>
        <v>-9.7176370269857831E-4</v>
      </c>
      <c r="AX80" s="54">
        <f t="shared" si="10"/>
        <v>-9.0764167964540966E-4</v>
      </c>
      <c r="AY80" s="54">
        <f t="shared" si="10"/>
        <v>-8.4643053762933874E-4</v>
      </c>
      <c r="AZ80" s="54">
        <f t="shared" si="10"/>
        <v>-7.8801510780566347E-4</v>
      </c>
      <c r="BA80" s="54">
        <f t="shared" si="10"/>
        <v>-7.3228446078831932E-4</v>
      </c>
      <c r="BB80" s="54">
        <f t="shared" si="10"/>
        <v>-6.7913175739303818E-4</v>
      </c>
      <c r="BC80" s="54">
        <f t="shared" si="10"/>
        <v>-6.2845410447859306E-4</v>
      </c>
      <c r="BD80" s="54">
        <f t="shared" si="10"/>
        <v>5.4937338541369881E-4</v>
      </c>
    </row>
    <row r="81" spans="1:56">
      <c r="A81" s="72"/>
      <c r="B81" s="15" t="s">
        <v>18</v>
      </c>
      <c r="C81" s="15"/>
      <c r="D81" s="14" t="s">
        <v>40</v>
      </c>
      <c r="E81" s="55">
        <f>+E80</f>
        <v>0</v>
      </c>
      <c r="F81" s="55">
        <f t="shared" ref="F81:BD81" si="11">+E81+F80</f>
        <v>0</v>
      </c>
      <c r="G81" s="55">
        <f t="shared" si="11"/>
        <v>0</v>
      </c>
      <c r="H81" s="55">
        <f t="shared" si="11"/>
        <v>0</v>
      </c>
      <c r="I81" s="55">
        <f t="shared" si="11"/>
        <v>0</v>
      </c>
      <c r="J81" s="55">
        <f t="shared" si="11"/>
        <v>-5.4026575339941589E-2</v>
      </c>
      <c r="K81" s="55">
        <f t="shared" si="11"/>
        <v>-4.3160954733033309E-2</v>
      </c>
      <c r="L81" s="55">
        <f t="shared" si="11"/>
        <v>-4.9871737306481326E-2</v>
      </c>
      <c r="M81" s="55">
        <f t="shared" si="11"/>
        <v>-5.6253219786680707E-2</v>
      </c>
      <c r="N81" s="55">
        <f t="shared" si="11"/>
        <v>-6.231999955803099E-2</v>
      </c>
      <c r="O81" s="55">
        <f t="shared" si="11"/>
        <v>-6.8086063313540529E-2</v>
      </c>
      <c r="P81" s="55">
        <f t="shared" si="11"/>
        <v>-7.3564811664778088E-2</v>
      </c>
      <c r="Q81" s="55">
        <f t="shared" si="11"/>
        <v>-7.8769082785739797E-2</v>
      </c>
      <c r="R81" s="55">
        <f t="shared" si="11"/>
        <v>-8.3711175127827761E-2</v>
      </c>
      <c r="S81" s="55">
        <f t="shared" si="11"/>
        <v>-8.8402869241725759E-2</v>
      </c>
      <c r="T81" s="55">
        <f t="shared" si="11"/>
        <v>-9.2855448740599381E-2</v>
      </c>
      <c r="U81" s="55">
        <f t="shared" si="11"/>
        <v>-9.7079720437740866E-2</v>
      </c>
      <c r="V81" s="55">
        <f t="shared" si="11"/>
        <v>-0.10108603369052087</v>
      </c>
      <c r="W81" s="55">
        <f t="shared" si="11"/>
        <v>-0.10488429898129836</v>
      </c>
      <c r="X81" s="55">
        <f t="shared" si="11"/>
        <v>-0.10848400576477467</v>
      </c>
      <c r="Y81" s="55">
        <f t="shared" si="11"/>
        <v>-0.11189423961015586</v>
      </c>
      <c r="Z81" s="55">
        <f t="shared" si="11"/>
        <v>-0.11512369866540827</v>
      </c>
      <c r="AA81" s="55">
        <f t="shared" si="11"/>
        <v>-0.11818070946985297</v>
      </c>
      <c r="AB81" s="55">
        <f t="shared" si="11"/>
        <v>-0.1210732421403453</v>
      </c>
      <c r="AC81" s="55">
        <f t="shared" si="11"/>
        <v>-0.12380892495532293</v>
      </c>
      <c r="AD81" s="55">
        <f t="shared" si="11"/>
        <v>-0.12639505836008044</v>
      </c>
      <c r="AE81" s="55">
        <f t="shared" si="11"/>
        <v>-0.12883862841573673</v>
      </c>
      <c r="AF81" s="55">
        <f t="shared" si="11"/>
        <v>-0.13114631971350427</v>
      </c>
      <c r="AG81" s="55">
        <f t="shared" si="11"/>
        <v>-0.13332452777504361</v>
      </c>
      <c r="AH81" s="55">
        <f t="shared" si="11"/>
        <v>-0.13537937095889288</v>
      </c>
      <c r="AI81" s="55">
        <f t="shared" si="11"/>
        <v>-0.13763050155451956</v>
      </c>
      <c r="AJ81" s="55">
        <f t="shared" si="11"/>
        <v>-0.13976188695915448</v>
      </c>
      <c r="AK81" s="55">
        <f t="shared" si="11"/>
        <v>-0.1417785929049753</v>
      </c>
      <c r="AL81" s="55">
        <f t="shared" si="11"/>
        <v>-0.14368549161715921</v>
      </c>
      <c r="AM81" s="55">
        <f t="shared" si="11"/>
        <v>-0.145487268788691</v>
      </c>
      <c r="AN81" s="55">
        <f t="shared" si="11"/>
        <v>-0.14718843031303031</v>
      </c>
      <c r="AO81" s="55">
        <f t="shared" si="11"/>
        <v>-0.14879330878282687</v>
      </c>
      <c r="AP81" s="55">
        <f t="shared" si="11"/>
        <v>-0.1503060697626003</v>
      </c>
      <c r="AQ81" s="55">
        <f t="shared" si="11"/>
        <v>-0.15173071784303829</v>
      </c>
      <c r="AR81" s="55">
        <f t="shared" si="11"/>
        <v>-0.15307110248431349</v>
      </c>
      <c r="AS81" s="55">
        <f t="shared" si="11"/>
        <v>-0.15433092365557272</v>
      </c>
      <c r="AT81" s="55">
        <f t="shared" si="11"/>
        <v>-0.15551373727751525</v>
      </c>
      <c r="AU81" s="55">
        <f t="shared" si="11"/>
        <v>-0.15662296047474622</v>
      </c>
      <c r="AV81" s="55">
        <f t="shared" si="11"/>
        <v>-0.15766187664436948</v>
      </c>
      <c r="AW81" s="55">
        <f t="shared" si="11"/>
        <v>-0.15863364034706806</v>
      </c>
      <c r="AX81" s="55">
        <f t="shared" si="11"/>
        <v>-0.15954128202671347</v>
      </c>
      <c r="AY81" s="55">
        <f t="shared" si="11"/>
        <v>-0.16038771256434281</v>
      </c>
      <c r="AZ81" s="55">
        <f t="shared" si="11"/>
        <v>-0.16117572767214847</v>
      </c>
      <c r="BA81" s="55">
        <f t="shared" si="11"/>
        <v>-0.16190801213293679</v>
      </c>
      <c r="BB81" s="55">
        <f t="shared" si="11"/>
        <v>-0.16258714389032983</v>
      </c>
      <c r="BC81" s="55">
        <f t="shared" si="11"/>
        <v>-0.16321559799480842</v>
      </c>
      <c r="BD81" s="55">
        <f t="shared" si="11"/>
        <v>-0.16266622460939473</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5"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5"/>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5"/>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5"/>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5"/>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5"/>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5"/>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5"/>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purl.org/dc/elements/1.1/"/>
    <ds:schemaRef ds:uri="http://purl.org/dc/dcmitype/"/>
    <ds:schemaRef ds:uri="http://schemas.microsoft.com/office/2006/documentManagement/types"/>
    <ds:schemaRef ds:uri="http://www.w3.org/XML/1998/namespace"/>
    <ds:schemaRef ds:uri="http://schemas.microsoft.com/office/2006/metadata/properties"/>
    <ds:schemaRef ds:uri="http://schemas.microsoft.com/sharepoint/v3/fields"/>
    <ds:schemaRef ds:uri="http://schemas.openxmlformats.org/package/2006/metadata/core-properties"/>
    <ds:schemaRef ds:uri="efb98dbe-6680-48eb-ac67-85b3a61e7855"/>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2013-06-26T12:15:35Z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