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015" windowWidth="15600" windowHeight="595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10" l="1"/>
  <c r="C28" i="29"/>
  <c r="E13" i="34" l="1"/>
  <c r="E14" i="31" l="1"/>
  <c r="E8" i="10"/>
  <c r="C30" i="29"/>
  <c r="C29" i="29"/>
  <c r="C1" i="34"/>
  <c r="C1" i="31"/>
  <c r="E13" i="31" l="1"/>
  <c r="E7" i="10"/>
  <c r="E19" i="31" l="1"/>
  <c r="F20" i="34"/>
  <c r="F25" i="34" s="1"/>
  <c r="E20" i="34"/>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18" i="34"/>
  <c r="AP18" i="34"/>
  <c r="AL18" i="34"/>
  <c r="AH18" i="34"/>
  <c r="AD18" i="34"/>
  <c r="Z18" i="34"/>
  <c r="V18" i="34"/>
  <c r="R18" i="34"/>
  <c r="N18" i="34"/>
  <c r="J18" i="34"/>
  <c r="F18" i="34"/>
  <c r="AW18" i="34"/>
  <c r="AV18" i="34"/>
  <c r="AU18" i="34"/>
  <c r="AS18" i="34"/>
  <c r="AR18" i="34"/>
  <c r="AQ18" i="34"/>
  <c r="AO18" i="34"/>
  <c r="AN18" i="34"/>
  <c r="AM18" i="34"/>
  <c r="AK18" i="34"/>
  <c r="AJ18" i="34"/>
  <c r="AI18" i="34"/>
  <c r="AG18" i="34"/>
  <c r="AF18" i="34"/>
  <c r="AE18" i="34"/>
  <c r="AC18" i="34"/>
  <c r="AB18" i="34"/>
  <c r="AA18" i="34"/>
  <c r="Y18" i="34"/>
  <c r="X18" i="34"/>
  <c r="W18" i="34"/>
  <c r="U18" i="34"/>
  <c r="T18" i="34"/>
  <c r="S18" i="34"/>
  <c r="Q18" i="34"/>
  <c r="P18" i="34"/>
  <c r="O18" i="34"/>
  <c r="M18" i="34"/>
  <c r="L18" i="34"/>
  <c r="K18" i="34"/>
  <c r="I18" i="34"/>
  <c r="H18" i="34"/>
  <c r="G18" i="34"/>
  <c r="H20" i="34" l="1"/>
  <c r="H25" i="34" s="1"/>
  <c r="H26" i="34" s="1"/>
  <c r="H28" i="34" s="1"/>
  <c r="G20" i="34"/>
  <c r="G25" i="34" s="1"/>
  <c r="G26" i="34" s="1"/>
  <c r="G28" i="34" s="1"/>
  <c r="F26" i="34"/>
  <c r="F28" i="34" s="1"/>
  <c r="E18" i="34"/>
  <c r="C9" i="34" s="1"/>
  <c r="E19" i="34"/>
  <c r="E25" i="34" s="1"/>
  <c r="E25" i="31"/>
  <c r="F25" i="3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20" i="34" l="1"/>
  <c r="I25" i="34" s="1"/>
  <c r="I26" i="34" s="1"/>
  <c r="I28" i="34" s="1"/>
  <c r="I29" i="34" s="1"/>
  <c r="E26" i="34"/>
  <c r="E28" i="34" s="1"/>
  <c r="E29" i="34" s="1"/>
  <c r="G25" i="31"/>
  <c r="G26" i="31" s="1"/>
  <c r="G28" i="31" s="1"/>
  <c r="G29" i="31" s="1"/>
  <c r="AZ34" i="34"/>
  <c r="AJ34" i="34"/>
  <c r="T34" i="34"/>
  <c r="AU34" i="34"/>
  <c r="Z34" i="34"/>
  <c r="AX34" i="34"/>
  <c r="AC34" i="34"/>
  <c r="BB34" i="34"/>
  <c r="AG34" i="34"/>
  <c r="K34" i="34"/>
  <c r="AD34" i="34"/>
  <c r="AA34" i="34"/>
  <c r="N34" i="34"/>
  <c r="S34" i="34"/>
  <c r="Q34" i="34"/>
  <c r="Y34"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G29" i="34"/>
  <c r="F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AT34" i="34" l="1"/>
  <c r="AY34" i="34"/>
  <c r="AW34" i="34"/>
  <c r="V34" i="34"/>
  <c r="M34" i="34"/>
  <c r="AH34" i="34"/>
  <c r="J34" i="34"/>
  <c r="AE34" i="34"/>
  <c r="BA34" i="34"/>
  <c r="X34" i="34"/>
  <c r="AN34" i="34"/>
  <c r="R34" i="34"/>
  <c r="AM34" i="34"/>
  <c r="O34" i="34"/>
  <c r="AK34" i="34"/>
  <c r="L34" i="34"/>
  <c r="AB34" i="34"/>
  <c r="AR34" i="34"/>
  <c r="AL34" i="34"/>
  <c r="AI34" i="34"/>
  <c r="AO34" i="34"/>
  <c r="AQ34" i="34"/>
  <c r="W34" i="34"/>
  <c r="AS34" i="34"/>
  <c r="U34" i="34"/>
  <c r="AP34" i="34"/>
  <c r="P34" i="34"/>
  <c r="AF34" i="34"/>
  <c r="AV34" i="34"/>
  <c r="J20" i="34"/>
  <c r="J25" i="34" s="1"/>
  <c r="J26" i="34" s="1"/>
  <c r="H25" i="31"/>
  <c r="H26" i="31" s="1"/>
  <c r="H28" i="31" s="1"/>
  <c r="H29" i="31" s="1"/>
  <c r="E62" i="34"/>
  <c r="AV30" i="34"/>
  <c r="AR30" i="34"/>
  <c r="AN30" i="34"/>
  <c r="AJ30" i="34"/>
  <c r="AF30" i="34"/>
  <c r="AB30" i="34"/>
  <c r="X30" i="34"/>
  <c r="T30" i="34"/>
  <c r="P30" i="34"/>
  <c r="L30" i="34"/>
  <c r="H30" i="34"/>
  <c r="H60" i="34" s="1"/>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R33" i="31"/>
  <c r="AJ33" i="31"/>
  <c r="AB33" i="31"/>
  <c r="T33" i="31"/>
  <c r="L33" i="31"/>
  <c r="AW33" i="31"/>
  <c r="AO33" i="31"/>
  <c r="AG33" i="31"/>
  <c r="Y33" i="31"/>
  <c r="Q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J60" i="34" l="1"/>
  <c r="K33" i="31"/>
  <c r="AA33" i="31"/>
  <c r="AQ33" i="31"/>
  <c r="N33" i="31"/>
  <c r="AD33" i="31"/>
  <c r="AL33" i="31"/>
  <c r="M33" i="31"/>
  <c r="U33" i="31"/>
  <c r="AC33" i="31"/>
  <c r="AK33" i="31"/>
  <c r="AS33" i="31"/>
  <c r="BA33" i="31"/>
  <c r="P33" i="31"/>
  <c r="X33" i="31"/>
  <c r="AF33" i="31"/>
  <c r="AN33" i="31"/>
  <c r="AV33" i="31"/>
  <c r="J28" i="34"/>
  <c r="J29" i="34" s="1"/>
  <c r="S33" i="31"/>
  <c r="AI33" i="31"/>
  <c r="AY33" i="31"/>
  <c r="V33" i="31"/>
  <c r="AT33" i="31"/>
  <c r="O33" i="31"/>
  <c r="W33" i="31"/>
  <c r="AE33" i="31"/>
  <c r="AM33" i="31"/>
  <c r="AU33" i="31"/>
  <c r="J33" i="31"/>
  <c r="R33" i="31"/>
  <c r="Z33" i="31"/>
  <c r="AH33" i="31"/>
  <c r="AP33" i="31"/>
  <c r="AX33" i="31"/>
  <c r="K20" i="34"/>
  <c r="K25" i="34" s="1"/>
  <c r="K26" i="34" s="1"/>
  <c r="I25" i="31"/>
  <c r="I26" i="31" s="1"/>
  <c r="I28" i="31" s="1"/>
  <c r="F61" i="34"/>
  <c r="F62" i="34" s="1"/>
  <c r="G61" i="34" s="1"/>
  <c r="G62" i="34" s="1"/>
  <c r="H61" i="34" s="1"/>
  <c r="E63" i="34"/>
  <c r="E64" i="34" s="1"/>
  <c r="E77" i="34" s="1"/>
  <c r="E80" i="34" s="1"/>
  <c r="E81" i="34" s="1"/>
  <c r="D41" i="20"/>
  <c r="H12" i="20"/>
  <c r="G60" i="31"/>
  <c r="E63" i="31"/>
  <c r="E64" i="31" s="1"/>
  <c r="F61" i="31"/>
  <c r="I60" i="31"/>
  <c r="H60" i="31"/>
  <c r="F12" i="10"/>
  <c r="G12" i="10"/>
  <c r="H12" i="10"/>
  <c r="I12" i="10"/>
  <c r="E12" i="10"/>
  <c r="F20" i="10"/>
  <c r="K28" i="34" l="1"/>
  <c r="K29" i="34" s="1"/>
  <c r="L20" i="34"/>
  <c r="L25" i="34" s="1"/>
  <c r="L26" i="34" s="1"/>
  <c r="L28" i="34" s="1"/>
  <c r="AV35" i="34"/>
  <c r="AF35" i="34"/>
  <c r="P35" i="34"/>
  <c r="AO35" i="34"/>
  <c r="S35" i="34"/>
  <c r="AQ35" i="34"/>
  <c r="V35" i="34"/>
  <c r="AP35" i="34"/>
  <c r="AM35" i="34"/>
  <c r="BC35" i="34"/>
  <c r="AK35" i="34"/>
  <c r="AR35" i="34"/>
  <c r="AB35" i="34"/>
  <c r="L35" i="34"/>
  <c r="AI35" i="34"/>
  <c r="N35" i="34"/>
  <c r="AL35" i="34"/>
  <c r="Q35" i="34"/>
  <c r="AE35" i="34"/>
  <c r="R35" i="34"/>
  <c r="AH35" i="34"/>
  <c r="O35" i="34"/>
  <c r="AN35" i="34"/>
  <c r="X35" i="34"/>
  <c r="AY35" i="34"/>
  <c r="AD35" i="34"/>
  <c r="BB35" i="34"/>
  <c r="AG35" i="34"/>
  <c r="K35" i="34"/>
  <c r="K60" i="34" s="1"/>
  <c r="U35" i="34"/>
  <c r="AU35" i="34"/>
  <c r="M35" i="34"/>
  <c r="AS35" i="34"/>
  <c r="AZ35" i="34"/>
  <c r="AJ35" i="34"/>
  <c r="T35" i="34"/>
  <c r="AT35" i="34"/>
  <c r="Y35" i="34"/>
  <c r="AW35" i="34"/>
  <c r="AA35" i="34"/>
  <c r="BA35" i="34"/>
  <c r="AX35" i="34"/>
  <c r="Z35" i="34"/>
  <c r="AC35" i="34"/>
  <c r="W35" i="34"/>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M20" i="34" l="1"/>
  <c r="M25" i="34" s="1"/>
  <c r="M26" i="34" s="1"/>
  <c r="L29" i="34"/>
  <c r="AW37" i="34"/>
  <c r="AG37" i="34"/>
  <c r="Q37" i="34"/>
  <c r="AV37" i="34"/>
  <c r="AF37" i="34"/>
  <c r="P37" i="34"/>
  <c r="AE37" i="34"/>
  <c r="AQ37" i="34"/>
  <c r="AP37" i="34"/>
  <c r="AH37" i="34"/>
  <c r="AX37" i="34"/>
  <c r="AO37" i="34"/>
  <c r="Y37" i="34"/>
  <c r="BD37" i="34"/>
  <c r="AN37" i="34"/>
  <c r="X37" i="34"/>
  <c r="AU37" i="34"/>
  <c r="O37" i="34"/>
  <c r="AA37" i="34"/>
  <c r="BB37" i="34"/>
  <c r="N37" i="34"/>
  <c r="AD37" i="34"/>
  <c r="AK37" i="34"/>
  <c r="AZ37" i="34"/>
  <c r="T37" i="34"/>
  <c r="AY37" i="34"/>
  <c r="V37" i="34"/>
  <c r="U37" i="34"/>
  <c r="AM37" i="34"/>
  <c r="AL37" i="34"/>
  <c r="M37" i="34"/>
  <c r="W37" i="34"/>
  <c r="R37" i="34"/>
  <c r="AC37" i="34"/>
  <c r="AR37" i="34"/>
  <c r="BC37" i="34"/>
  <c r="AI37" i="34"/>
  <c r="AT37" i="34"/>
  <c r="BA37" i="34"/>
  <c r="AJ37" i="34"/>
  <c r="S37" i="34"/>
  <c r="AS37" i="34"/>
  <c r="AB37" i="34"/>
  <c r="Z37" i="34"/>
  <c r="AS36" i="34"/>
  <c r="AC36" i="34"/>
  <c r="BD36" i="34"/>
  <c r="AN36" i="34"/>
  <c r="X36" i="34"/>
  <c r="AY36" i="34"/>
  <c r="S36" i="34"/>
  <c r="AM36" i="34"/>
  <c r="BB36" i="34"/>
  <c r="AT36" i="34"/>
  <c r="N36" i="34"/>
  <c r="AO36" i="34"/>
  <c r="Y36" i="34"/>
  <c r="AZ36" i="34"/>
  <c r="AJ36" i="34"/>
  <c r="T36" i="34"/>
  <c r="AQ36" i="34"/>
  <c r="M36" i="34"/>
  <c r="AE36" i="34"/>
  <c r="AL36" i="34"/>
  <c r="AX36" i="34"/>
  <c r="AP36" i="34"/>
  <c r="BA36" i="34"/>
  <c r="U36" i="34"/>
  <c r="AF36" i="34"/>
  <c r="AI36" i="34"/>
  <c r="W36" i="34"/>
  <c r="R36" i="34"/>
  <c r="AW36" i="34"/>
  <c r="Q36" i="34"/>
  <c r="AB36" i="34"/>
  <c r="AA36" i="34"/>
  <c r="O36" i="34"/>
  <c r="AD36" i="34"/>
  <c r="AK36" i="34"/>
  <c r="AV36" i="34"/>
  <c r="P36" i="34"/>
  <c r="BC36" i="34"/>
  <c r="V36" i="34"/>
  <c r="Z36" i="34"/>
  <c r="AG36" i="34"/>
  <c r="AR36" i="34"/>
  <c r="L36" i="34"/>
  <c r="L60" i="34" s="1"/>
  <c r="AU36" i="34"/>
  <c r="AH36" i="34"/>
  <c r="H63" i="34"/>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M60" i="34" l="1"/>
  <c r="M28" i="34"/>
  <c r="M29" i="34" s="1"/>
  <c r="N20" i="34"/>
  <c r="N25" i="34" s="1"/>
  <c r="N26" i="34" s="1"/>
  <c r="N28" i="34" s="1"/>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29" i="34" l="1"/>
  <c r="AR39" i="34"/>
  <c r="AB39" i="34"/>
  <c r="BC39" i="34"/>
  <c r="AM39" i="34"/>
  <c r="W39" i="34"/>
  <c r="AP39" i="34"/>
  <c r="BB39" i="34"/>
  <c r="V39" i="34"/>
  <c r="AG39" i="34"/>
  <c r="Q39" i="34"/>
  <c r="AZ39" i="34"/>
  <c r="AJ39" i="34"/>
  <c r="T39" i="34"/>
  <c r="AU39" i="34"/>
  <c r="AE39" i="34"/>
  <c r="O39" i="34"/>
  <c r="Z39" i="34"/>
  <c r="AL39" i="34"/>
  <c r="AK39" i="34"/>
  <c r="Y39" i="34"/>
  <c r="AO39" i="34"/>
  <c r="AN39" i="34"/>
  <c r="AY39" i="34"/>
  <c r="S39" i="34"/>
  <c r="AT39" i="34"/>
  <c r="AS39" i="34"/>
  <c r="BD39" i="34"/>
  <c r="AH39" i="34"/>
  <c r="AC39" i="34"/>
  <c r="P39" i="34"/>
  <c r="R39" i="34"/>
  <c r="AF39" i="34"/>
  <c r="AQ39" i="34"/>
  <c r="AX39" i="34"/>
  <c r="AD39" i="34"/>
  <c r="AW39" i="34"/>
  <c r="X39" i="34"/>
  <c r="AI39" i="34"/>
  <c r="BA39" i="34"/>
  <c r="AV39" i="34"/>
  <c r="AA39" i="34"/>
  <c r="U39" i="34"/>
  <c r="O20" i="34"/>
  <c r="O25" i="34" s="1"/>
  <c r="O26" i="34" s="1"/>
  <c r="O28" i="34" s="1"/>
  <c r="AP38" i="34"/>
  <c r="Z38" i="34"/>
  <c r="AT38" i="34"/>
  <c r="V38" i="34"/>
  <c r="AW38" i="34"/>
  <c r="AG38" i="34"/>
  <c r="Q38" i="34"/>
  <c r="AB38" i="34"/>
  <c r="AN38" i="34"/>
  <c r="AU38" i="34"/>
  <c r="BC38" i="34"/>
  <c r="AM38" i="34"/>
  <c r="AL38" i="34"/>
  <c r="R38" i="34"/>
  <c r="BB38" i="34"/>
  <c r="AH38" i="34"/>
  <c r="N38" i="34"/>
  <c r="N60" i="34" s="1"/>
  <c r="AO38" i="34"/>
  <c r="Y38" i="34"/>
  <c r="AR38" i="34"/>
  <c r="BD38" i="34"/>
  <c r="X38" i="34"/>
  <c r="O38" i="34"/>
  <c r="AI38" i="34"/>
  <c r="S38" i="34"/>
  <c r="AD38" i="34"/>
  <c r="AC38" i="34"/>
  <c r="T38" i="34"/>
  <c r="AE38" i="34"/>
  <c r="AY38" i="34"/>
  <c r="AK38" i="34"/>
  <c r="AA38" i="34"/>
  <c r="BA38" i="34"/>
  <c r="U38" i="34"/>
  <c r="AV38" i="34"/>
  <c r="AQ38" i="34"/>
  <c r="AS38" i="34"/>
  <c r="AZ38" i="34"/>
  <c r="AF38" i="34"/>
  <c r="W38" i="34"/>
  <c r="AX38" i="34"/>
  <c r="AJ38" i="34"/>
  <c r="P38" i="34"/>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P20" i="34" l="1"/>
  <c r="P25" i="34" s="1"/>
  <c r="P26" i="34" s="1"/>
  <c r="O29" i="34"/>
  <c r="AY40" i="34"/>
  <c r="AI40" i="34"/>
  <c r="S40" i="34"/>
  <c r="AP40" i="34"/>
  <c r="Z40" i="34"/>
  <c r="AO40" i="34"/>
  <c r="BA40" i="34"/>
  <c r="U40" i="34"/>
  <c r="X40" i="34"/>
  <c r="AN40" i="34"/>
  <c r="AQ40" i="34"/>
  <c r="AA40" i="34"/>
  <c r="AX40" i="34"/>
  <c r="AH40" i="34"/>
  <c r="R40" i="34"/>
  <c r="Y40" i="34"/>
  <c r="AK40" i="34"/>
  <c r="AB40" i="34"/>
  <c r="AV40" i="34"/>
  <c r="T40" i="34"/>
  <c r="AE40" i="34"/>
  <c r="AL40" i="34"/>
  <c r="AG40" i="34"/>
  <c r="AR40" i="34"/>
  <c r="AJ40" i="34"/>
  <c r="BC40" i="34"/>
  <c r="W40" i="34"/>
  <c r="AD40" i="34"/>
  <c r="Q40" i="34"/>
  <c r="BD40" i="34"/>
  <c r="AF40" i="34"/>
  <c r="AT40" i="34"/>
  <c r="AC40" i="34"/>
  <c r="AU40" i="34"/>
  <c r="V40" i="34"/>
  <c r="AZ40" i="34"/>
  <c r="AM40" i="34"/>
  <c r="AW40" i="34"/>
  <c r="P40" i="34"/>
  <c r="P60" i="34" s="1"/>
  <c r="BB40" i="34"/>
  <c r="AS40" i="34"/>
  <c r="O60" i="34"/>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P28" i="34" l="1"/>
  <c r="P29" i="34" s="1"/>
  <c r="Q20" i="34"/>
  <c r="Q25" i="34" s="1"/>
  <c r="Q26" i="34" s="1"/>
  <c r="Q28" i="34" s="1"/>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Q29" i="34" l="1"/>
  <c r="AV42" i="34"/>
  <c r="AF42" i="34"/>
  <c r="BC42" i="34"/>
  <c r="AM42" i="34"/>
  <c r="W42" i="34"/>
  <c r="AH42" i="34"/>
  <c r="AT42" i="34"/>
  <c r="AS42" i="34"/>
  <c r="AW42" i="34"/>
  <c r="AG42" i="34"/>
  <c r="BD42" i="34"/>
  <c r="AN42" i="34"/>
  <c r="X42" i="34"/>
  <c r="AU42" i="34"/>
  <c r="AE42" i="34"/>
  <c r="AX42" i="34"/>
  <c r="R42" i="34"/>
  <c r="AD42" i="34"/>
  <c r="AO42" i="34"/>
  <c r="BA42" i="34"/>
  <c r="AB42" i="34"/>
  <c r="AI42" i="34"/>
  <c r="Z42" i="34"/>
  <c r="AC42" i="34"/>
  <c r="AZ42" i="34"/>
  <c r="T42" i="34"/>
  <c r="AA42" i="34"/>
  <c r="BB42" i="34"/>
  <c r="AK42" i="34"/>
  <c r="AJ42" i="34"/>
  <c r="AP42" i="34"/>
  <c r="U42" i="34"/>
  <c r="AY42" i="34"/>
  <c r="AL42" i="34"/>
  <c r="AQ42" i="34"/>
  <c r="V42" i="34"/>
  <c r="AR42" i="34"/>
  <c r="S42" i="34"/>
  <c r="Y42" i="34"/>
  <c r="R20" i="34"/>
  <c r="R25" i="34" s="1"/>
  <c r="R26" i="34" s="1"/>
  <c r="R28" i="34" s="1"/>
  <c r="AY41" i="34"/>
  <c r="AI41" i="34"/>
  <c r="S41" i="34"/>
  <c r="AP41" i="34"/>
  <c r="Z41" i="34"/>
  <c r="AO41" i="34"/>
  <c r="BA41" i="34"/>
  <c r="U41" i="34"/>
  <c r="AV41" i="34"/>
  <c r="AB41" i="34"/>
  <c r="AQ41" i="34"/>
  <c r="AA41" i="34"/>
  <c r="AX41" i="34"/>
  <c r="AH41" i="34"/>
  <c r="R41" i="34"/>
  <c r="Y41" i="34"/>
  <c r="AK41" i="34"/>
  <c r="AJ41" i="34"/>
  <c r="AN41" i="34"/>
  <c r="X41" i="34"/>
  <c r="AE41" i="34"/>
  <c r="AL41" i="34"/>
  <c r="AG41" i="34"/>
  <c r="AZ41" i="34"/>
  <c r="BD41" i="34"/>
  <c r="BC41" i="34"/>
  <c r="W41" i="34"/>
  <c r="AD41" i="34"/>
  <c r="Q41" i="34"/>
  <c r="Q60" i="34" s="1"/>
  <c r="T41" i="34"/>
  <c r="AM41" i="34"/>
  <c r="AW41" i="34"/>
  <c r="AF41" i="34"/>
  <c r="BB41" i="34"/>
  <c r="AS41" i="34"/>
  <c r="AT41" i="34"/>
  <c r="AC41" i="34"/>
  <c r="AU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R29" i="34" l="1"/>
  <c r="AW43" i="34"/>
  <c r="BC43" i="34"/>
  <c r="AH43" i="34"/>
  <c r="BB43" i="34"/>
  <c r="AG43" i="34"/>
  <c r="AU43" i="34"/>
  <c r="AZ43" i="34"/>
  <c r="AN43" i="34"/>
  <c r="AT43" i="34"/>
  <c r="AA43" i="34"/>
  <c r="AO43" i="34"/>
  <c r="AR43" i="34"/>
  <c r="Z43" i="34"/>
  <c r="AQ43" i="34"/>
  <c r="Y43" i="34"/>
  <c r="AB43" i="34"/>
  <c r="AF43" i="34"/>
  <c r="AI43" i="34"/>
  <c r="S43" i="34"/>
  <c r="S60" i="34" s="1"/>
  <c r="AK43" i="34"/>
  <c r="V43" i="34"/>
  <c r="U43" i="34"/>
  <c r="X43" i="34"/>
  <c r="AY43" i="34"/>
  <c r="BA43" i="34"/>
  <c r="AL43" i="34"/>
  <c r="AE43" i="34"/>
  <c r="AS43" i="34"/>
  <c r="AC43" i="34"/>
  <c r="BD43" i="34"/>
  <c r="AX43" i="34"/>
  <c r="AV43" i="34"/>
  <c r="AJ43" i="34"/>
  <c r="W43" i="34"/>
  <c r="AM43" i="34"/>
  <c r="T43" i="34"/>
  <c r="AD43" i="34"/>
  <c r="AP43" i="34"/>
  <c r="R60" i="34"/>
  <c r="S20" i="34"/>
  <c r="S25" i="34" s="1"/>
  <c r="S26" i="34" s="1"/>
  <c r="S28" i="34" s="1"/>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T20" i="34" l="1"/>
  <c r="T25" i="34" s="1"/>
  <c r="T26" i="34" s="1"/>
  <c r="T28" i="34" s="1"/>
  <c r="S29" i="34"/>
  <c r="BD44" i="34"/>
  <c r="AN44" i="34"/>
  <c r="X44" i="34"/>
  <c r="AS44" i="34"/>
  <c r="W44" i="34"/>
  <c r="AL44" i="34"/>
  <c r="BA44" i="34"/>
  <c r="AU44" i="34"/>
  <c r="Y44" i="34"/>
  <c r="AD44" i="34"/>
  <c r="AV44" i="34"/>
  <c r="AT44" i="34"/>
  <c r="AZ44" i="34"/>
  <c r="AJ44" i="34"/>
  <c r="T44" i="34"/>
  <c r="T60" i="34" s="1"/>
  <c r="AM44" i="34"/>
  <c r="BB44" i="34"/>
  <c r="AG44" i="34"/>
  <c r="AP44" i="34"/>
  <c r="AK44" i="34"/>
  <c r="AY44" i="34"/>
  <c r="AF44" i="34"/>
  <c r="BC44" i="34"/>
  <c r="AH44" i="34"/>
  <c r="AW44" i="34"/>
  <c r="AA44" i="34"/>
  <c r="AE44" i="34"/>
  <c r="Z44" i="34"/>
  <c r="AO44" i="34"/>
  <c r="AR44" i="34"/>
  <c r="AB44" i="34"/>
  <c r="AX44" i="34"/>
  <c r="AC44" i="34"/>
  <c r="AQ44" i="34"/>
  <c r="V44" i="34"/>
  <c r="U44" i="34"/>
  <c r="AI44" i="34"/>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U20" i="34" l="1"/>
  <c r="U25" i="34" s="1"/>
  <c r="U26" i="34" s="1"/>
  <c r="T29" i="34"/>
  <c r="BD45" i="34"/>
  <c r="AN45" i="34"/>
  <c r="X45" i="34"/>
  <c r="AI45" i="34"/>
  <c r="AX45" i="34"/>
  <c r="AC45" i="34"/>
  <c r="AA45" i="34"/>
  <c r="V45" i="34"/>
  <c r="U45" i="34"/>
  <c r="U60" i="34" s="1"/>
  <c r="AV45" i="34"/>
  <c r="AF45" i="34"/>
  <c r="AT45" i="34"/>
  <c r="Y45" i="34"/>
  <c r="AM45" i="34"/>
  <c r="AW45" i="34"/>
  <c r="AQ45" i="34"/>
  <c r="AE45" i="34"/>
  <c r="AP45" i="34"/>
  <c r="AJ45" i="34"/>
  <c r="AD45" i="34"/>
  <c r="W45" i="34"/>
  <c r="BA45" i="34"/>
  <c r="AY45" i="34"/>
  <c r="BB45" i="34"/>
  <c r="AO45" i="34"/>
  <c r="AG45" i="34"/>
  <c r="AB45" i="34"/>
  <c r="BC45" i="34"/>
  <c r="AL45" i="34"/>
  <c r="Z45" i="34"/>
  <c r="AZ45" i="34"/>
  <c r="AS45" i="34"/>
  <c r="AU45" i="34"/>
  <c r="AR45" i="34"/>
  <c r="AH45" i="34"/>
  <c r="AK45" i="34"/>
  <c r="O81" i="34"/>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V20" i="34" l="1"/>
  <c r="V25" i="34" s="1"/>
  <c r="V26" i="34" s="1"/>
  <c r="U28" i="34"/>
  <c r="U29" i="34"/>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V28" i="34" l="1"/>
  <c r="V29" i="34" s="1"/>
  <c r="W20" i="34"/>
  <c r="W25" i="34" s="1"/>
  <c r="W26" i="34" s="1"/>
  <c r="W28" i="34" s="1"/>
  <c r="AS46" i="34"/>
  <c r="AC46" i="34"/>
  <c r="AQ46" i="34"/>
  <c r="V46" i="34"/>
  <c r="V60" i="34" s="1"/>
  <c r="AJ46" i="34"/>
  <c r="AT46" i="34"/>
  <c r="AN46" i="34"/>
  <c r="W46" i="34"/>
  <c r="AR46" i="34"/>
  <c r="BA46" i="34"/>
  <c r="AK46" i="34"/>
  <c r="BB46" i="34"/>
  <c r="AF46" i="34"/>
  <c r="AU46" i="34"/>
  <c r="Z46" i="34"/>
  <c r="X46" i="34"/>
  <c r="AM46" i="34"/>
  <c r="AH46" i="34"/>
  <c r="AO46" i="34"/>
  <c r="AL46" i="34"/>
  <c r="AE46" i="34"/>
  <c r="AD46" i="34"/>
  <c r="AG46" i="34"/>
  <c r="AA46" i="34"/>
  <c r="BD46" i="34"/>
  <c r="AB46" i="34"/>
  <c r="AV46" i="34"/>
  <c r="AY46" i="34"/>
  <c r="AZ46" i="34"/>
  <c r="BC46" i="34"/>
  <c r="AW46" i="34"/>
  <c r="AP46" i="34"/>
  <c r="AX46" i="34"/>
  <c r="Y46" i="34"/>
  <c r="AI46" i="34"/>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W29" i="34" l="1"/>
  <c r="AP48" i="34"/>
  <c r="Z48" i="34"/>
  <c r="AJ48" i="34"/>
  <c r="AS48" i="34"/>
  <c r="AL48" i="34"/>
  <c r="AU48" i="34"/>
  <c r="BA48" i="34"/>
  <c r="AY48" i="34"/>
  <c r="AW48" i="34"/>
  <c r="AB48" i="34"/>
  <c r="BC48" i="34"/>
  <c r="BB48" i="34"/>
  <c r="AH48" i="34"/>
  <c r="AO48" i="34"/>
  <c r="AM48" i="34"/>
  <c r="AR48" i="34"/>
  <c r="AI48" i="34"/>
  <c r="AN48" i="34"/>
  <c r="AV48" i="34"/>
  <c r="AD48" i="34"/>
  <c r="AF48" i="34"/>
  <c r="BD48" i="34"/>
  <c r="AZ48" i="34"/>
  <c r="X48" i="34"/>
  <c r="AQ48" i="34"/>
  <c r="AX48" i="34"/>
  <c r="AE48" i="34"/>
  <c r="AK48" i="34"/>
  <c r="AA48" i="34"/>
  <c r="AT48" i="34"/>
  <c r="Y48" i="34"/>
  <c r="AC48" i="34"/>
  <c r="AG48" i="34"/>
  <c r="X20" i="34"/>
  <c r="X25" i="34" s="1"/>
  <c r="X26" i="34" s="1"/>
  <c r="AQ47" i="34"/>
  <c r="AA47" i="34"/>
  <c r="AO47" i="34"/>
  <c r="BD47" i="34"/>
  <c r="AH47" i="34"/>
  <c r="AR47" i="34"/>
  <c r="AB47" i="34"/>
  <c r="AP47" i="34"/>
  <c r="AY47" i="34"/>
  <c r="AI47" i="34"/>
  <c r="AZ47" i="34"/>
  <c r="AD47" i="34"/>
  <c r="AS47" i="34"/>
  <c r="X47" i="34"/>
  <c r="AW47" i="34"/>
  <c r="Z47" i="34"/>
  <c r="BA47" i="34"/>
  <c r="BC47" i="34"/>
  <c r="W47" i="34"/>
  <c r="W60" i="34" s="1"/>
  <c r="AX47" i="34"/>
  <c r="AG47" i="34"/>
  <c r="AK47" i="34"/>
  <c r="AU47" i="34"/>
  <c r="AT47" i="34"/>
  <c r="AN47" i="34"/>
  <c r="AL47" i="34"/>
  <c r="AE47" i="34"/>
  <c r="BB47" i="34"/>
  <c r="AJ47" i="34"/>
  <c r="AV47" i="34"/>
  <c r="Y47" i="34"/>
  <c r="AF47" i="34"/>
  <c r="AM47" i="34"/>
  <c r="AC47" i="34"/>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X28" i="34" l="1"/>
  <c r="X29" i="34" s="1"/>
  <c r="Y20" i="34"/>
  <c r="Y25" i="34" s="1"/>
  <c r="Y26" i="34" s="1"/>
  <c r="X60" i="34"/>
  <c r="S81" i="34"/>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BB49" i="34"/>
  <c r="AX49" i="34"/>
  <c r="AH49" i="34"/>
  <c r="AU49" i="34"/>
  <c r="Y49" i="34"/>
  <c r="Y60" i="34" s="1"/>
  <c r="AI49" i="34"/>
  <c r="AN49" i="34"/>
  <c r="AF49" i="34"/>
  <c r="AY49" i="34"/>
  <c r="AT49" i="34"/>
  <c r="Z49" i="34"/>
  <c r="AE49" i="34"/>
  <c r="AB49" i="34"/>
  <c r="AA49" i="34"/>
  <c r="AK49" i="34"/>
  <c r="AP49" i="34"/>
  <c r="AZ49" i="34"/>
  <c r="BD49" i="34"/>
  <c r="BC49" i="34"/>
  <c r="AS49" i="34"/>
  <c r="AR49" i="34"/>
  <c r="AL49" i="34"/>
  <c r="AO49" i="34"/>
  <c r="AW49" i="34"/>
  <c r="AV49" i="34"/>
  <c r="BA49" i="34"/>
  <c r="AC49" i="34"/>
  <c r="AD49" i="34"/>
  <c r="AJ49" i="34"/>
  <c r="AQ49" i="34"/>
  <c r="AG49" i="34"/>
  <c r="AM49" i="34"/>
  <c r="Y28" i="34"/>
  <c r="Y29" i="34" s="1"/>
  <c r="Z20" i="34"/>
  <c r="Z25" i="34" s="1"/>
  <c r="Z26" i="34" s="1"/>
  <c r="Z28" i="34"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Z29" i="34" l="1"/>
  <c r="BA51" i="34"/>
  <c r="AK51" i="34"/>
  <c r="AX51" i="34"/>
  <c r="AB51" i="34"/>
  <c r="AE51" i="34"/>
  <c r="AD51" i="34"/>
  <c r="AV51" i="34"/>
  <c r="AN51" i="34"/>
  <c r="AW51" i="34"/>
  <c r="AC51" i="34"/>
  <c r="AH51" i="34"/>
  <c r="AY51" i="34"/>
  <c r="AP51" i="34"/>
  <c r="AU51" i="34"/>
  <c r="AS51" i="34"/>
  <c r="BC51" i="34"/>
  <c r="AZ51" i="34"/>
  <c r="AQ51" i="34"/>
  <c r="AA51" i="34"/>
  <c r="AA60" i="34" s="1"/>
  <c r="BB51" i="34"/>
  <c r="AO51" i="34"/>
  <c r="AR51" i="34"/>
  <c r="AT51" i="34"/>
  <c r="AJ51" i="34"/>
  <c r="AI51" i="34"/>
  <c r="AG51" i="34"/>
  <c r="AM51" i="34"/>
  <c r="AL51" i="34"/>
  <c r="BD51" i="34"/>
  <c r="AF51" i="34"/>
  <c r="AA20" i="34"/>
  <c r="AA25" i="34" s="1"/>
  <c r="AA26" i="34" s="1"/>
  <c r="AA28" i="34" s="1"/>
  <c r="AY50" i="34"/>
  <c r="AI50" i="34"/>
  <c r="AV50" i="34"/>
  <c r="Z50" i="34"/>
  <c r="Z60" i="34" s="1"/>
  <c r="AG50" i="34"/>
  <c r="AD50" i="34"/>
  <c r="AJ50" i="34"/>
  <c r="AW50" i="34"/>
  <c r="AQ50" i="34"/>
  <c r="AA50" i="34"/>
  <c r="AK50" i="34"/>
  <c r="AT50" i="34"/>
  <c r="AS50" i="34"/>
  <c r="AC50" i="34"/>
  <c r="BD50" i="34"/>
  <c r="AE50" i="34"/>
  <c r="BB50" i="34"/>
  <c r="AR50" i="34"/>
  <c r="AO50" i="34"/>
  <c r="BC50" i="34"/>
  <c r="BA50" i="34"/>
  <c r="AN50" i="34"/>
  <c r="AX50" i="34"/>
  <c r="AM50" i="34"/>
  <c r="AL50" i="34"/>
  <c r="AP50" i="34"/>
  <c r="AH50" i="34"/>
  <c r="AF50" i="34"/>
  <c r="AB50" i="34"/>
  <c r="AU50" i="34"/>
  <c r="AZ50" i="34"/>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AB20" i="34" l="1"/>
  <c r="AB25" i="34" s="1"/>
  <c r="AB26" i="34" s="1"/>
  <c r="AB28" i="34" s="1"/>
  <c r="AA29" i="34"/>
  <c r="BD52" i="34"/>
  <c r="AN52" i="34"/>
  <c r="BA52" i="34"/>
  <c r="AE52" i="34"/>
  <c r="AD52" i="34"/>
  <c r="AC52" i="34"/>
  <c r="AH52" i="34"/>
  <c r="AM52" i="34"/>
  <c r="AV52" i="34"/>
  <c r="AF52" i="34"/>
  <c r="AP52" i="34"/>
  <c r="AS52" i="34"/>
  <c r="AQ52" i="34"/>
  <c r="AO52" i="34"/>
  <c r="AT52" i="34"/>
  <c r="AB52" i="34"/>
  <c r="AB60" i="34" s="1"/>
  <c r="AL52" i="34"/>
  <c r="AW52" i="34"/>
  <c r="AI52" i="34"/>
  <c r="AY52" i="34"/>
  <c r="AZ52" i="34"/>
  <c r="AU52" i="34"/>
  <c r="AX52" i="34"/>
  <c r="AG52" i="34"/>
  <c r="AR52" i="34"/>
  <c r="AK52" i="34"/>
  <c r="BB52" i="34"/>
  <c r="AJ52" i="34"/>
  <c r="BC52" i="34"/>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AC20" i="34" l="1"/>
  <c r="AC25" i="34" s="1"/>
  <c r="AC26" i="34" s="1"/>
  <c r="AB29" i="34"/>
  <c r="AZ53" i="34"/>
  <c r="AJ53" i="34"/>
  <c r="AO53" i="34"/>
  <c r="AS53" i="34"/>
  <c r="AQ53" i="34"/>
  <c r="AP53" i="34"/>
  <c r="AM53" i="34"/>
  <c r="AR53" i="34"/>
  <c r="AY53" i="34"/>
  <c r="AD53" i="34"/>
  <c r="AE53" i="34"/>
  <c r="AC53" i="34"/>
  <c r="AC60" i="34" s="1"/>
  <c r="AH53" i="34"/>
  <c r="AU53" i="34"/>
  <c r="BD53" i="34"/>
  <c r="AT53" i="34"/>
  <c r="AX53" i="34"/>
  <c r="AG53" i="34"/>
  <c r="AN53" i="34"/>
  <c r="BC53" i="34"/>
  <c r="AF53" i="34"/>
  <c r="AW53" i="34"/>
  <c r="AV53" i="34"/>
  <c r="AI53" i="34"/>
  <c r="AK53" i="34"/>
  <c r="BB53" i="34"/>
  <c r="BA53" i="34"/>
  <c r="AL53" i="34"/>
  <c r="X63" i="34"/>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D20" i="34" l="1"/>
  <c r="AD25" i="34" s="1"/>
  <c r="AD26" i="34" s="1"/>
  <c r="AD28" i="34" s="1"/>
  <c r="AC28" i="34"/>
  <c r="AC29"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AE20" i="34" l="1"/>
  <c r="AE25" i="34" s="1"/>
  <c r="AE26" i="34" s="1"/>
  <c r="AE28" i="34" s="1"/>
  <c r="AS54" i="34"/>
  <c r="BD54" i="34"/>
  <c r="AI54" i="34"/>
  <c r="AM54" i="34"/>
  <c r="AL54" i="34"/>
  <c r="AJ54" i="34"/>
  <c r="AP54" i="34"/>
  <c r="AO54" i="34"/>
  <c r="AT54" i="34"/>
  <c r="AU54" i="34"/>
  <c r="AE54" i="34"/>
  <c r="AV54" i="34"/>
  <c r="AK54" i="34"/>
  <c r="AN54" i="34"/>
  <c r="AF54" i="34"/>
  <c r="AQ54" i="34"/>
  <c r="BC54" i="34"/>
  <c r="BA54" i="34"/>
  <c r="AG54" i="34"/>
  <c r="AD54" i="34"/>
  <c r="AD60" i="34" s="1"/>
  <c r="AZ54" i="34"/>
  <c r="AX54" i="34"/>
  <c r="BB54" i="34"/>
  <c r="AY54" i="34"/>
  <c r="AR54" i="34"/>
  <c r="AW54" i="34"/>
  <c r="AH54" i="34"/>
  <c r="AD29" i="34"/>
  <c r="AU55" i="34"/>
  <c r="AE55" i="34"/>
  <c r="AE60" i="34" s="1"/>
  <c r="AJ55" i="34"/>
  <c r="AH55" i="34"/>
  <c r="AG55" i="34"/>
  <c r="AL55" i="34"/>
  <c r="BC55" i="34"/>
  <c r="AM55" i="34"/>
  <c r="AT55" i="34"/>
  <c r="AW55" i="34"/>
  <c r="AV55" i="34"/>
  <c r="AF55" i="34"/>
  <c r="AR55" i="34"/>
  <c r="AZ55" i="34"/>
  <c r="BB55" i="34"/>
  <c r="AK55" i="34"/>
  <c r="AY55" i="34"/>
  <c r="AO55" i="34"/>
  <c r="AN55" i="34"/>
  <c r="AX55" i="34"/>
  <c r="BD55" i="34"/>
  <c r="AP55" i="34"/>
  <c r="AQ55" i="34"/>
  <c r="AS55" i="34"/>
  <c r="AI55" i="34"/>
  <c r="BA55" i="34"/>
  <c r="Z63" i="34"/>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E29" i="34" l="1"/>
  <c r="BB56" i="34"/>
  <c r="AL56" i="34"/>
  <c r="AQ56" i="34"/>
  <c r="AS56" i="34"/>
  <c r="AJ56" i="34"/>
  <c r="AO56" i="34"/>
  <c r="AU56" i="34"/>
  <c r="AT56" i="34"/>
  <c r="AV56" i="34"/>
  <c r="AM56" i="34"/>
  <c r="AI56" i="34"/>
  <c r="AG56" i="34"/>
  <c r="AP56" i="34"/>
  <c r="AK56" i="34"/>
  <c r="AY56" i="34"/>
  <c r="BD56" i="34"/>
  <c r="AF56" i="34"/>
  <c r="AF60" i="34" s="1"/>
  <c r="AN56" i="34"/>
  <c r="AX56" i="34"/>
  <c r="AZ56" i="34"/>
  <c r="BC56" i="34"/>
  <c r="AH56" i="34"/>
  <c r="AR56" i="34"/>
  <c r="BA56" i="34"/>
  <c r="AW56" i="34"/>
  <c r="AF20" i="34"/>
  <c r="AF25" i="34" s="1"/>
  <c r="AF26" i="34" s="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F28" i="34" l="1"/>
  <c r="AG20" i="34"/>
  <c r="AG25" i="34" s="1"/>
  <c r="AG26" i="34" s="1"/>
  <c r="AG28" i="34" s="1"/>
  <c r="AB63" i="34"/>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BB57" i="34" l="1"/>
  <c r="AL57" i="34"/>
  <c r="AS57" i="34"/>
  <c r="AQ57" i="34"/>
  <c r="AO57" i="34"/>
  <c r="AU57" i="34"/>
  <c r="AT57" i="34"/>
  <c r="BD57" i="34"/>
  <c r="AI57" i="34"/>
  <c r="BC57" i="34"/>
  <c r="BA57" i="34"/>
  <c r="AZ57" i="34"/>
  <c r="AH57" i="34"/>
  <c r="AJ57" i="34"/>
  <c r="AR57" i="34"/>
  <c r="AG57" i="34"/>
  <c r="AG60" i="34" s="1"/>
  <c r="AP57" i="34"/>
  <c r="AM57" i="34"/>
  <c r="AY57" i="34"/>
  <c r="AV57" i="34"/>
  <c r="AK57" i="34"/>
  <c r="AX57" i="34"/>
  <c r="AN57" i="34"/>
  <c r="AW57" i="34"/>
  <c r="AG29" i="34"/>
  <c r="BB58" i="34"/>
  <c r="AL58" i="34"/>
  <c r="AN58" i="34"/>
  <c r="AM58" i="34"/>
  <c r="AW58" i="34"/>
  <c r="BC58" i="34"/>
  <c r="AT58" i="34"/>
  <c r="AY58" i="34"/>
  <c r="BA58" i="34"/>
  <c r="AQ58" i="34"/>
  <c r="AV58" i="34"/>
  <c r="AJ58" i="34"/>
  <c r="BD58" i="34"/>
  <c r="AZ58" i="34"/>
  <c r="AR58" i="34"/>
  <c r="AS58" i="34"/>
  <c r="AH58" i="34"/>
  <c r="AU58" i="34"/>
  <c r="AX58" i="34"/>
  <c r="AO58" i="34"/>
  <c r="AP58" i="34"/>
  <c r="AK58" i="34"/>
  <c r="AI58" i="34"/>
  <c r="AH20" i="34"/>
  <c r="AH25" i="34" s="1"/>
  <c r="AH26" i="34" s="1"/>
  <c r="AF29" i="34"/>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H60" i="34" l="1"/>
  <c r="AH28" i="34"/>
  <c r="AI20" i="34"/>
  <c r="AI25" i="34" s="1"/>
  <c r="AI26" i="34" s="1"/>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V59" i="34" l="1"/>
  <c r="AV60" i="34" s="1"/>
  <c r="BC59" i="34"/>
  <c r="BC60" i="34" s="1"/>
  <c r="BA59" i="34"/>
  <c r="BA60" i="34" s="1"/>
  <c r="AO59" i="34"/>
  <c r="AO60" i="34" s="1"/>
  <c r="BB59" i="34"/>
  <c r="BB60" i="34" s="1"/>
  <c r="BD59" i="34"/>
  <c r="BD60" i="34" s="1"/>
  <c r="AN59" i="34"/>
  <c r="AN60" i="34" s="1"/>
  <c r="AS59" i="34"/>
  <c r="AS60" i="34" s="1"/>
  <c r="AL59" i="34"/>
  <c r="AL60" i="34" s="1"/>
  <c r="AK59" i="34"/>
  <c r="AK60" i="34" s="1"/>
  <c r="AY59" i="34"/>
  <c r="AY60" i="34" s="1"/>
  <c r="AR59" i="34"/>
  <c r="AR60" i="34" s="1"/>
  <c r="AT59" i="34"/>
  <c r="AT60" i="34" s="1"/>
  <c r="AI59" i="34"/>
  <c r="AI60" i="34" s="1"/>
  <c r="AJ59" i="34"/>
  <c r="AJ60" i="34" s="1"/>
  <c r="AW59" i="34"/>
  <c r="AW60" i="34" s="1"/>
  <c r="AP59" i="34"/>
  <c r="AP60" i="34" s="1"/>
  <c r="AZ59" i="34"/>
  <c r="AZ60" i="34" s="1"/>
  <c r="AQ59" i="34"/>
  <c r="AQ60" i="34" s="1"/>
  <c r="AX59" i="34"/>
  <c r="AX60" i="34" s="1"/>
  <c r="AM59" i="34"/>
  <c r="AM60" i="34" s="1"/>
  <c r="AU59" i="34"/>
  <c r="AU60" i="34" s="1"/>
  <c r="AI28" i="34"/>
  <c r="AI29" i="34" s="1"/>
  <c r="AJ20" i="34"/>
  <c r="AJ25" i="34" s="1"/>
  <c r="AJ26" i="34" s="1"/>
  <c r="AH29" i="34"/>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J28" i="34" l="1"/>
  <c r="AJ29" i="34" s="1"/>
  <c r="AK20" i="34"/>
  <c r="AK25" i="34" s="1"/>
  <c r="AK26" i="34" s="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28" i="34" l="1"/>
  <c r="AK29" i="34" s="1"/>
  <c r="AL20" i="34"/>
  <c r="AL25" i="34" s="1"/>
  <c r="AL26" i="34" s="1"/>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28" i="34" l="1"/>
  <c r="AL29" i="34" s="1"/>
  <c r="AM20" i="34"/>
  <c r="AM25" i="34" s="1"/>
  <c r="AM26" i="34" s="1"/>
  <c r="AM28" i="34" s="1"/>
  <c r="AM29" i="34" s="1"/>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N20" i="34" l="1"/>
  <c r="AN25" i="34" s="1"/>
  <c r="AN26" i="34" s="1"/>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O20" i="34" l="1"/>
  <c r="AO25" i="34" s="1"/>
  <c r="AO26" i="34" s="1"/>
  <c r="AO28" i="34" s="1"/>
  <c r="AO29" i="34" s="1"/>
  <c r="AN28" i="34"/>
  <c r="AN29"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P20" i="34" l="1"/>
  <c r="AP25" i="34" s="1"/>
  <c r="AP26" i="34" s="1"/>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28" i="34" l="1"/>
  <c r="AP29" i="34" s="1"/>
  <c r="AQ20" i="34"/>
  <c r="AQ25" i="34" s="1"/>
  <c r="AQ26" i="34" s="1"/>
  <c r="AQ28" i="34" s="1"/>
  <c r="AQ29" i="34" s="1"/>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R20" i="34" l="1"/>
  <c r="AR25" i="34" s="1"/>
  <c r="AR26" i="34" s="1"/>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S20" i="34" l="1"/>
  <c r="AS25" i="34" s="1"/>
  <c r="AS26" i="34" s="1"/>
  <c r="AR28" i="34"/>
  <c r="AR29" i="34"/>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28" i="34" l="1"/>
  <c r="AS29" i="34" s="1"/>
  <c r="AT20" i="34"/>
  <c r="AT25" i="34" s="1"/>
  <c r="AT26" i="34" s="1"/>
  <c r="AT28" i="34" s="1"/>
  <c r="AT29" i="34" s="1"/>
  <c r="AR25" i="31"/>
  <c r="AR26" i="31" s="1"/>
  <c r="AR28" i="31" s="1"/>
  <c r="AR29" i="31" s="1"/>
  <c r="AR12" i="10"/>
  <c r="AP62" i="34"/>
  <c r="AQ61" i="34" s="1"/>
  <c r="AO63" i="34"/>
  <c r="AO64" i="34" s="1"/>
  <c r="AO77" i="34" s="1"/>
  <c r="AO80" i="34" s="1"/>
  <c r="AO81" i="34" s="1"/>
  <c r="AN81" i="31"/>
  <c r="AP62" i="31"/>
  <c r="AQ61" i="31" s="1"/>
  <c r="AO63" i="31"/>
  <c r="AO64" i="31" s="1"/>
  <c r="AO77" i="31" s="1"/>
  <c r="AO80" i="31" s="1"/>
  <c r="AU20" i="34" l="1"/>
  <c r="AU25" i="34" s="1"/>
  <c r="AU26" i="34" s="1"/>
  <c r="AP63" i="34"/>
  <c r="AP64" i="34" s="1"/>
  <c r="AP77" i="34" s="1"/>
  <c r="AP80" i="34" s="1"/>
  <c r="AP81" i="34" s="1"/>
  <c r="AS25" i="31"/>
  <c r="AS26" i="31" s="1"/>
  <c r="AS12" i="10"/>
  <c r="AQ62" i="34"/>
  <c r="AR61" i="34" s="1"/>
  <c r="AO81" i="31"/>
  <c r="AQ62" i="31"/>
  <c r="AR61" i="31" s="1"/>
  <c r="AP63" i="31"/>
  <c r="AP64" i="31" s="1"/>
  <c r="AP77" i="31" s="1"/>
  <c r="AP80" i="31" s="1"/>
  <c r="AU28" i="34" l="1"/>
  <c r="AU29" i="34" s="1"/>
  <c r="AW20" i="34"/>
  <c r="AW25" i="34" s="1"/>
  <c r="AW26" i="34" s="1"/>
  <c r="AV20" i="34"/>
  <c r="AV25" i="34" s="1"/>
  <c r="AV26" i="34" s="1"/>
  <c r="AV28" i="34" s="1"/>
  <c r="AV29" i="34" s="1"/>
  <c r="AS28" i="3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W28" i="34" l="1"/>
  <c r="AW29" i="34" s="1"/>
  <c r="AR63" i="34"/>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<sst xmlns="http://schemas.openxmlformats.org/spreadsheetml/2006/main" count="864" uniqueCount="357">
  <si>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</si>
  <si>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</si>
  <si>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</si>
  <si>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</si>
  <si>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</si>
  <si>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</si>
  <si>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</si>
  <si>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</si>
  <si>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</si>
  <si>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</si>
  <si>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</si>
  <si>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</si>
  <si>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</si>
  <si>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</si>
  <si>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</si>
  <si>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</si>
  <si>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</si>
  <si>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</si>
  <si>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</si>
  <si>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</si>
  <si>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</si>
  <si>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</si>
  <si>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</si>
  <si>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</si>
  <si>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</si>
  <si>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</si>
  <si>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</si>
  <si>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</si>
  <si>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</si>
  <si>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</si>
  <si>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</si>
  <si>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</si>
  <si>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</si>
  <si>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</si>
  <si>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</si>
  <si>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</si>
  <si>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</si>
  <si>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</si>
  <si>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</si>
  <si>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</si>
  <si>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</si>
  <si>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</si>
  <si>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</si>
  <si>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</si>
  <si>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</si>
  <si>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</si>
  <si>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</si>
  <si>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</si>
  <si>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</si>
  <si>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</si>
  <si>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</si>
  <si>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</si>
  <si>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</si>
  <si>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</si>
  <si>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</si>
  <si>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</si>
  <si>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</si>
  <si>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</si>
  <si>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</si>
  <si>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</si>
  <si>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</si>
  <si>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</si>
  <si>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</si>
  <si>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</si>
  <si>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</si>
  <si>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</si>
  <si>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</si>
  <si>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</si>
  <si>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</si>
  <si>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</si>
  <si>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</si>
  <si>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</si>
  <si>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</si>
  <si>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</si>
  <si>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</si>
  <si>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</si>
  <si>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</si>
  <si>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</si>
  <si>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</si>
  <si>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</si>
  <si>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</si>
  <si>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</si>
  <si>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</si>
  <si>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</si>
  <si>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</si>
  <si>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</si>
  <si>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</si>
  <si>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</si>
  <si>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</si>
  <si>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</si>
  <si>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</si>
  <si>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</si>
  <si>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</si>
  <si>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</si>
  <si>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</si>
  <si>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</si>
  <si>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</si>
  <si>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</si>
  <si>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</si>
  <si>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</si>
  <si>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</si>
  <si>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</si>
  <si>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</si>
  <si>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</si>
  <si>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</si>
  <si>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</si>
  <si>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</si>
  <si>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</si>
  <si>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</si>
  <si>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</si>
  <si>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</si>
  <si>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</si>
  <si>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</si>
  <si>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</si>
  <si>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</si>
  <si>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</si>
  <si>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</si>
  <si>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</si>
  <si>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</si>
  <si>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</si>
  <si>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</si>
  <si>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</si>
  <si>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</si>
  <si>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</si>
  <si>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</si>
  <si>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</si>
  <si>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</si>
  <si>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</si>
  <si>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</si>
  <si>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</si>
  <si>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</si>
  <si>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</si>
  <si>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</si>
  <si>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</si>
  <si>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</si>
  <si>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</si>
  <si>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</si>
  <si>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</si>
  <si>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</si>
  <si>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</si>
  <si>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</si>
  <si>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</si>
  <si>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</si>
  <si>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</si>
  <si>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</si>
  <si>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</si>
  <si>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</si>
  <si>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</si>
  <si>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</si>
  <si>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</si>
  <si>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</si>
  <si>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</si>
  <si>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</si>
  <si>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</si>
  <si>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</si>
  <si>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</si>
  <si>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</si>
  <si>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</si>
  <si>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</si>
  <si>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</si>
  <si>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</si>
  <si>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</si>
  <si>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</si>
  <si>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</si>
  <si>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</si>
  <si>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</si>
  <si>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</si>
  <si>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</si>
  <si>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</si>
  <si>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</si>
  <si>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</si>
  <si>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</si>
  <si>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</si>
  <si>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</si>
  <si>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</si>
  <si>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</si>
  <si>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</si>
  <si>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</si>
  <si>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</si>
  <si>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</si>
  <si>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</si>
  <si>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</si>
  <si>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</si>
  <si>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</si>
  <si>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</si>
  <si>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</si>
  <si>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</si>
  <si>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</si>
  <si>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</si>
  <si>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</si>
  <si>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</si>
  <si>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</si>
  <si>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</si>
  <si>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</si>
  <si>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</si>
  <si>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</si>
  <si>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</si>
  <si>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</si>
  <si>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</si>
  <si>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</si>
  <si>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</si>
  <si>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</si>
  <si>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</si>
  <si>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</si>
  <si>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</si>
  <si>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</si>
  <si>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</si>
  <si>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</si>
  <si>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</si>
  <si>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</si>
  <si>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</si>
  <si>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</si>
  <si>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</si>
  <si>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</si>
  <si>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</si>
  <si>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</si>
  <si>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</si>
  <si>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</si>
  <si>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</si>
  <si>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</si>
  <si>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</si>
  <si>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</si>
  <si>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</si>
  <si>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</si>
  <si>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</si>
  <si>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</si>
  <si>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</si>
  <si>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</si>
  <si>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</si>
  <si>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</si>
  <si>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</si>
  <si>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</si>
  <si>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</si>
  <si>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</si>
  <si>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</si>
  <si>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</si>
  <si>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</si>
  <si>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</si>
  <si>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</si>
  <si>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</si>
  <si>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</si>
  <si>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</si>
  <si>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</si>
  <si>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</si>
  <si>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</si>
  <si>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</si>
  <si>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</si>
  <si>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</si>
  <si>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</si>
  <si>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</si>
  <si>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</si>
  <si>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</si>
  <si>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</si>
  <si>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</si>
  <si>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</si>
  <si>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</si>
  <si>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</si>
  <si>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</si>
  <si>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</si>
  <si>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</si>
  <si>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</si>
  <si>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</si>
  <si>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</si>
  <si>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</si>
  <si>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</si>
  <si>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</si>
  <si>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</si>
  <si>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</si>
  <si>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</si>
  <si>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</si>
  <si>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</si>
  <si>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</si>
  <si>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</si>
  <si>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</si>
  <si>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</si>
  <si>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</si>
  <si>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</si>
  <si>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</si>
  <si>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</si>
  <si>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</si>
  <si>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</si>
  <si>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</si>
  <si>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</si>
  <si>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</si>
  <si>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</si>
  <si>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</si>
  <si>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</si>
  <si>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</si>
  <si>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</si>
  <si>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</si>
  <si>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</si>
  <si>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</si>
  <si>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</si>
  <si>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</si>
  <si>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</si>
  <si>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</si>
  <si>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</si>
  <si>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</si>
  <si>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</si>
  <si>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</si>
  <si>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</si>
  <si>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</si>
  <si>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</si>
  <si>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</si>
  <si>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</si>
  <si>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</si>
  <si>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</si>
  <si>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</si>
  <si>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</si>
  <si>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</si>
  <si>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</si>
  <si>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</si>
  <si>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</si>
  <si>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</si>
  <si>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</si>
  <si>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</si>
  <si>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</si>
  <si>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</si>
  <si>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</si>
  <si>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</si>
  <si>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</si>
  <si>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</si>
  <si>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</si>
  <si>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</si>
  <si>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</si>
  <si>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</si>
  <si>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</si>
  <si>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</si>
  <si>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</si>
  <si>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</si>
  <si>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</si>
  <si>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</si>
  <si>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</si>
  <si>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</si>
  <si>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</si>
  <si>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</si>
  <si>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</si>
  <si>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</si>
  <si>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</si>
  <si>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</si>
  <si>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</si>
  <si>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Underground diversion</t>
  </si>
  <si>
    <t>Negotiate with land owner to purchase easement</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</si>
  <si>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</si>
  <si>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</si>
  <si>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</si>
  <si>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r>
      <t xml:space="preserve">Workings / assumptions used for costing </t>
    </r>
    <r>
      <rPr>
        <b/>
        <sz val="14"/>
        <color rgb="FF0070C0"/>
        <rFont val="Calibri"/>
        <family val="2"/>
        <scheme val="minor"/>
      </rPr>
      <t>option 2</t>
    </r>
  </si>
  <si>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</si>
  <si>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</si>
  <si>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Cost of re routing cable circuit</t>
  </si>
  <si>
    <t>CBA Option 2 - Option 2</t>
  </si>
  <si>
    <t>£20k additional hearing costs</t>
  </si>
  <si>
    <t>CBA Option - Baseline Scenario</t>
  </si>
  <si>
    <t>Cost of easement, plus cost of hearing
Whilst it cannot be ruled out, it is unlikely that a Lands Chamber hearing would be needed, therefore the costs included in this CBA reflect a DECC hearing only. 
For this option we have assumed that the DECC hearing will agree that the line should be retained, and that WPD would negotiate compensation levels with the land owner at the same level as for the cost of an easement as the risks to the land owner of escalation to a Lands Chamber case are significant.
The hearing cost is based upon previous experience, and includes all necessary legal works alongside the actual cost of the hearing.</t>
  </si>
  <si>
    <t>Baseline</t>
  </si>
  <si>
    <t>For this scheme, purchasing an easement resolved the issue for the least cost.</t>
  </si>
  <si>
    <t xml:space="preserve">WPD had been contacted by a customer regarding potential notice to terminate wayleaves for a LV cable.  
Options available are: 1. Remove overhead line by diverting circuit route, 2. Retain line by negotiating easement with landowner and paying compensation, 3. Retain line by seeking necessary wayleave through a DECC hearing.
This relates to an LV overhead line in WPD (South Wales).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</si>
</sst>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43" fontId="4" fillId="5" borderId="0" xfId="7" applyFont="1" applyFill="1" applyBorder="1" applyAlignment="1" applyProtection="1">
      <alignment vertical="center"/>
      <protection locked="0"/>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5" sqref="C5"/>
    </sheetView>
  </sheetViews>
  <sheetFormatPr defaultRowHeight="15" x14ac:dyDescent="0.25"/>
  <cols>
    <col min="1" max="1" width="5.85546875" customWidth="1"/>
    <col min="2" max="2" width="64.85546875" customWidth="1"/>
    <col min="3" max="3" width="81.42578125" customWidth="1"/>
  </cols>
  <sheetData>
    <row r="1" spans="1:3" ht="18.75" x14ac:dyDescent="0.3">
      <c r="A1" s="1" t="s">
        <v>346</v>
      </c>
    </row>
    <row r="2" spans="1:3" x14ac:dyDescent="0.25">
      <c r="A2" t="s">
        <v>78</v>
      </c>
    </row>
    <row r="4" spans="1:3" ht="15.75" thickBot="1" x14ac:dyDescent="0.3"/>
    <row r="5" spans="1:3" ht="135" x14ac:dyDescent="0.25">
      <c r="A5" s="185" t="s">
        <v>11</v>
      </c>
      <c r="B5" s="134" t="s">
        <v>158</v>
      </c>
      <c r="C5" s="135" t="s">
        <v>353</v>
      </c>
    </row>
    <row r="6" spans="1:3" ht="75" x14ac:dyDescent="0.25">
      <c r="A6" s="186"/>
      <c r="B6" s="136" t="s">
        <v>181</v>
      </c>
      <c r="C6" s="138" t="s">
        <v>347</v>
      </c>
    </row>
    <row r="7" spans="1:3" x14ac:dyDescent="0.25">
      <c r="A7" s="186"/>
      <c r="B7" s="136" t="s">
        <v>198</v>
      </c>
      <c r="C7" s="137"/>
    </row>
    <row r="8" spans="1:3" x14ac:dyDescent="0.25">
      <c r="A8" s="186"/>
      <c r="B8" s="136" t="s">
        <v>198</v>
      </c>
      <c r="C8" s="137"/>
    </row>
    <row r="9" spans="1:3" x14ac:dyDescent="0.25">
      <c r="A9" s="186"/>
      <c r="B9" s="136" t="s">
        <v>198</v>
      </c>
      <c r="C9" s="137"/>
    </row>
    <row r="10" spans="1:3" ht="15.75" thickBot="1" x14ac:dyDescent="0.3">
      <c r="A10" s="187"/>
      <c r="B10" s="125" t="s">
        <v>197</v>
      </c>
      <c r="C10" s="139"/>
    </row>
    <row r="11" spans="1:3" ht="15.75" thickBot="1" x14ac:dyDescent="0.3"/>
    <row r="12" spans="1:3" x14ac:dyDescent="0.25">
      <c r="A12" s="193" t="s">
        <v>301</v>
      </c>
      <c r="B12" s="144" t="s">
        <v>158</v>
      </c>
      <c r="C12" s="140" t="s">
        <v>348</v>
      </c>
    </row>
    <row r="13" spans="1:3" ht="15.75" x14ac:dyDescent="0.3">
      <c r="A13" s="194"/>
      <c r="B13" s="61" t="s">
        <v>198</v>
      </c>
      <c r="C13" s="145"/>
    </row>
    <row r="14" spans="1:3" ht="15.75" x14ac:dyDescent="0.3">
      <c r="A14" s="194"/>
      <c r="B14" s="61" t="s">
        <v>198</v>
      </c>
      <c r="C14" s="145"/>
    </row>
    <row r="15" spans="1:3" ht="15.75" x14ac:dyDescent="0.3">
      <c r="A15" s="194"/>
      <c r="B15" s="61" t="s">
        <v>198</v>
      </c>
      <c r="C15" s="145"/>
    </row>
    <row r="16" spans="1:3" ht="15.75" x14ac:dyDescent="0.3">
      <c r="A16" s="194"/>
      <c r="B16" s="61" t="s">
        <v>198</v>
      </c>
      <c r="C16" s="145"/>
    </row>
    <row r="17" spans="1:3" ht="15.75" x14ac:dyDescent="0.3">
      <c r="A17" s="194"/>
      <c r="B17" s="61" t="s">
        <v>198</v>
      </c>
      <c r="C17" s="145"/>
    </row>
    <row r="18" spans="1:3" ht="16.5" thickBot="1" x14ac:dyDescent="0.35">
      <c r="A18" s="195"/>
      <c r="B18" s="126" t="s">
        <v>321</v>
      </c>
      <c r="C18" s="146"/>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9" t="s">
        <v>225</v>
      </c>
      <c r="C26" s="149"/>
      <c r="D26" s="149"/>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1" t="s">
        <v>356</v>
      </c>
      <c r="C2" s="162"/>
      <c r="D2" s="162"/>
      <c r="E2" s="162"/>
      <c r="F2" s="163"/>
      <c r="Z2" s="26" t="s">
        <v>81</v>
      </c>
    </row>
    <row r="3" spans="2:26" ht="57.75" customHeight="1" x14ac:dyDescent="0.3">
      <c r="B3" s="164"/>
      <c r="C3" s="165"/>
      <c r="D3" s="165"/>
      <c r="E3" s="165"/>
      <c r="F3" s="166"/>
    </row>
    <row r="4" spans="2:26" ht="18" customHeight="1" x14ac:dyDescent="0.3">
      <c r="B4" s="25" t="s">
        <v>80</v>
      </c>
      <c r="C4" s="27"/>
      <c r="D4" s="27"/>
      <c r="E4" s="27"/>
      <c r="F4" s="27"/>
    </row>
    <row r="5" spans="2:26" ht="24.75" customHeight="1" x14ac:dyDescent="0.3">
      <c r="B5" s="157"/>
      <c r="C5" s="158"/>
      <c r="D5" s="158"/>
      <c r="E5" s="158"/>
      <c r="F5" s="159"/>
    </row>
    <row r="6" spans="2:26" ht="13.5" customHeight="1" x14ac:dyDescent="0.3">
      <c r="B6" s="27"/>
      <c r="C6" s="27"/>
      <c r="D6" s="27"/>
      <c r="E6" s="27"/>
      <c r="F6" s="27"/>
    </row>
    <row r="7" spans="2:26" x14ac:dyDescent="0.3">
      <c r="B7" s="25" t="s">
        <v>50</v>
      </c>
    </row>
    <row r="8" spans="2:26" x14ac:dyDescent="0.3">
      <c r="B8" s="169" t="s">
        <v>27</v>
      </c>
      <c r="C8" s="170"/>
      <c r="D8" s="167" t="s">
        <v>30</v>
      </c>
      <c r="E8" s="167"/>
      <c r="F8" s="167"/>
    </row>
    <row r="9" spans="2:26" ht="22.5" customHeight="1" x14ac:dyDescent="0.3">
      <c r="B9" s="171" t="s">
        <v>304</v>
      </c>
      <c r="C9" s="172"/>
      <c r="D9" s="168" t="s">
        <v>342</v>
      </c>
      <c r="E9" s="168"/>
      <c r="F9" s="168"/>
    </row>
    <row r="10" spans="2:26" ht="22.5" customHeight="1" x14ac:dyDescent="0.3">
      <c r="B10" s="171" t="s">
        <v>227</v>
      </c>
      <c r="C10" s="172"/>
      <c r="D10" s="157" t="s">
        <v>341</v>
      </c>
      <c r="E10" s="158"/>
      <c r="F10" s="159"/>
    </row>
    <row r="11" spans="2:26" ht="22.5" customHeight="1" x14ac:dyDescent="0.3">
      <c r="B11" s="171" t="s">
        <v>343</v>
      </c>
      <c r="C11" s="172"/>
      <c r="D11" s="157" t="s">
        <v>340</v>
      </c>
      <c r="E11" s="158"/>
      <c r="F11" s="159"/>
    </row>
    <row r="12" spans="2:26" ht="22.5" customHeight="1" x14ac:dyDescent="0.3">
      <c r="B12" s="155"/>
      <c r="C12" s="156"/>
      <c r="D12" s="160"/>
      <c r="E12" s="160"/>
      <c r="F12" s="160"/>
    </row>
    <row r="13" spans="2:26" ht="22.5" customHeight="1" x14ac:dyDescent="0.3">
      <c r="B13" s="155"/>
      <c r="C13" s="156"/>
      <c r="D13" s="160"/>
      <c r="E13" s="160"/>
      <c r="F13" s="160"/>
    </row>
    <row r="14" spans="2:26" ht="22.5" customHeight="1" x14ac:dyDescent="0.3">
      <c r="B14" s="155"/>
      <c r="C14" s="156"/>
      <c r="D14" s="160"/>
      <c r="E14" s="160"/>
      <c r="F14" s="160"/>
    </row>
    <row r="15" spans="2:26" ht="22.5" customHeight="1" x14ac:dyDescent="0.3">
      <c r="B15" s="155"/>
      <c r="C15" s="156"/>
      <c r="D15" s="160"/>
      <c r="E15" s="160"/>
      <c r="F15" s="160"/>
    </row>
    <row r="16" spans="2:26" ht="22.5" customHeight="1" x14ac:dyDescent="0.3">
      <c r="B16" s="155"/>
      <c r="C16" s="156"/>
      <c r="D16" s="160"/>
      <c r="E16" s="160"/>
      <c r="F16" s="160"/>
    </row>
    <row r="17" spans="2:11" ht="22.5" customHeight="1" x14ac:dyDescent="0.3">
      <c r="B17" s="155"/>
      <c r="C17" s="156"/>
      <c r="D17" s="160"/>
      <c r="E17" s="160"/>
      <c r="F17" s="160"/>
    </row>
    <row r="18" spans="2:11" ht="22.5" customHeight="1" x14ac:dyDescent="0.3">
      <c r="B18" s="155"/>
      <c r="C18" s="156"/>
      <c r="D18" s="160"/>
      <c r="E18" s="160"/>
      <c r="F18" s="160"/>
    </row>
    <row r="19" spans="2:11" ht="22.5" customHeight="1" x14ac:dyDescent="0.3">
      <c r="B19" s="155"/>
      <c r="C19" s="156"/>
      <c r="D19" s="160"/>
      <c r="E19" s="160"/>
      <c r="F19" s="160"/>
    </row>
    <row r="20" spans="2:11" ht="22.5" customHeight="1" x14ac:dyDescent="0.3">
      <c r="B20" s="155"/>
      <c r="C20" s="156"/>
      <c r="D20" s="160"/>
      <c r="E20" s="160"/>
      <c r="F20" s="160"/>
    </row>
    <row r="21" spans="2:11" ht="22.5" customHeight="1" x14ac:dyDescent="0.3">
      <c r="B21" s="155"/>
      <c r="C21" s="156"/>
      <c r="D21" s="160"/>
      <c r="E21" s="160"/>
      <c r="F21" s="160"/>
    </row>
    <row r="22" spans="2:11" ht="22.5" customHeight="1" x14ac:dyDescent="0.3">
      <c r="B22" s="155"/>
      <c r="C22" s="156"/>
      <c r="D22" s="160"/>
      <c r="E22" s="160"/>
      <c r="F22" s="160"/>
    </row>
    <row r="23" spans="2:11" ht="22.5" customHeight="1" x14ac:dyDescent="0.3">
      <c r="B23" s="155"/>
      <c r="C23" s="156"/>
      <c r="D23" s="160"/>
      <c r="E23" s="160"/>
      <c r="F23" s="160"/>
    </row>
    <row r="24" spans="2:11" ht="12.75" customHeight="1" x14ac:dyDescent="0.3">
      <c r="B24" s="28"/>
      <c r="C24" s="28"/>
      <c r="D24" s="29"/>
      <c r="E24" s="29"/>
      <c r="F24" s="29"/>
    </row>
    <row r="25" spans="2:11" x14ac:dyDescent="0.3">
      <c r="B25" s="25" t="s">
        <v>51</v>
      </c>
    </row>
    <row r="26" spans="2:11" ht="38.25" customHeight="1" x14ac:dyDescent="0.3">
      <c r="B26" s="151" t="s">
        <v>48</v>
      </c>
      <c r="C26" s="153" t="s">
        <v>27</v>
      </c>
      <c r="D26" s="153" t="s">
        <v>28</v>
      </c>
      <c r="E26" s="153" t="s">
        <v>30</v>
      </c>
      <c r="F26" s="151" t="s">
        <v>31</v>
      </c>
      <c r="G26" s="150" t="s">
        <v>102</v>
      </c>
      <c r="H26" s="150"/>
      <c r="I26" s="150"/>
      <c r="J26" s="150"/>
      <c r="K26" s="150"/>
    </row>
    <row r="27" spans="2:11" x14ac:dyDescent="0.3">
      <c r="B27" s="152"/>
      <c r="C27" s="154"/>
      <c r="D27" s="154"/>
      <c r="E27" s="154"/>
      <c r="F27" s="152"/>
      <c r="G27" s="64" t="s">
        <v>103</v>
      </c>
      <c r="H27" s="64" t="s">
        <v>104</v>
      </c>
      <c r="I27" s="64" t="s">
        <v>105</v>
      </c>
      <c r="J27" s="64" t="s">
        <v>106</v>
      </c>
      <c r="K27" s="64" t="s">
        <v>107</v>
      </c>
    </row>
    <row r="28" spans="2:11" ht="27.75" customHeight="1" x14ac:dyDescent="0.3">
      <c r="B28" s="147" t="s">
        <v>354</v>
      </c>
      <c r="C28" s="31" t="str">
        <f>D9</f>
        <v>Negotiate with land owner to purchase easement</v>
      </c>
      <c r="D28" s="30" t="s">
        <v>29</v>
      </c>
      <c r="E28" s="31" t="s">
        <v>355</v>
      </c>
      <c r="F28" s="30" t="s">
        <v>158</v>
      </c>
      <c r="G28" s="65"/>
      <c r="H28" s="65"/>
      <c r="I28" s="65"/>
      <c r="J28" s="65"/>
      <c r="K28" s="30"/>
    </row>
    <row r="29" spans="2:11" ht="27.75" customHeight="1" x14ac:dyDescent="0.3">
      <c r="B29" s="147">
        <v>1</v>
      </c>
      <c r="C29" s="31" t="str">
        <f>IF('Option 1'!$C$1="","",'Option 1'!$C$1)</f>
        <v>Underground diversion</v>
      </c>
      <c r="D29" s="30" t="s">
        <v>81</v>
      </c>
      <c r="E29" s="31"/>
      <c r="F29" s="30"/>
      <c r="G29" s="65">
        <f>'Option 1'!$C$4</f>
        <v>-6.2049046905462771E-3</v>
      </c>
      <c r="H29" s="65">
        <f>'Option 1'!$C$5</f>
        <v>-7.4840408687277919E-3</v>
      </c>
      <c r="I29" s="65">
        <f>'Option 1'!$C$6</f>
        <v>-8.3170796144600677E-3</v>
      </c>
      <c r="J29" s="65">
        <f>'Option 1'!$C$7</f>
        <v>-9.1304581532710895E-3</v>
      </c>
      <c r="K29" s="66"/>
    </row>
    <row r="30" spans="2:11" ht="27.75" customHeight="1" x14ac:dyDescent="0.3">
      <c r="B30" s="147">
        <v>2</v>
      </c>
      <c r="C30" s="31" t="str">
        <f>IF('Option 2'!$C$1="","",'Option 2'!$C$1)</f>
        <v>Seek necessary wayleave</v>
      </c>
      <c r="D30" s="30" t="s">
        <v>81</v>
      </c>
      <c r="E30" s="31"/>
      <c r="F30" s="30"/>
      <c r="G30" s="65">
        <f>'Option 2'!$C$4</f>
        <v>-1.548323066886158E-2</v>
      </c>
      <c r="H30" s="65">
        <f>'Option 2'!$C$5</f>
        <v>-1.8675086384847894E-2</v>
      </c>
      <c r="I30" s="65">
        <f>'Option 2'!$C$6</f>
        <v>-2.0753785687985204E-2</v>
      </c>
      <c r="J30" s="65">
        <f>'Option 2'!$C$7</f>
        <v>-2.2783426458567919E-2</v>
      </c>
      <c r="K30" s="66"/>
    </row>
    <row r="31" spans="2:11" ht="27.75" customHeight="1" x14ac:dyDescent="0.3">
      <c r="B31" s="147">
        <v>3</v>
      </c>
      <c r="C31" s="30"/>
      <c r="D31" s="30"/>
      <c r="E31" s="31"/>
      <c r="F31" s="30"/>
      <c r="G31" s="65"/>
      <c r="H31" s="65"/>
      <c r="I31" s="65"/>
      <c r="J31" s="65"/>
      <c r="K31" s="30"/>
    </row>
    <row r="32" spans="2:11" ht="27.75" customHeight="1" x14ac:dyDescent="0.3">
      <c r="B32" s="147">
        <v>4</v>
      </c>
      <c r="C32" s="30"/>
      <c r="D32" s="30"/>
      <c r="E32" s="31"/>
      <c r="F32" s="30"/>
      <c r="G32" s="65"/>
      <c r="H32" s="65"/>
      <c r="I32" s="65"/>
      <c r="J32" s="65"/>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29 B31:K32 B28:D28 B29:B30 F28:K28">
    <cfRule type="expression" dxfId="6" priority="13">
      <formula>$D28="adopted"</formula>
    </cfRule>
  </conditionalFormatting>
  <conditionalFormatting sqref="G29:K29">
    <cfRule type="expression" dxfId="5" priority="10">
      <formula>$D29="adopted"</formula>
    </cfRule>
  </conditionalFormatting>
  <conditionalFormatting sqref="G31:J31">
    <cfRule type="expression" dxfId="4" priority="6">
      <formula>$D31="adopted"</formula>
    </cfRule>
  </conditionalFormatting>
  <conditionalFormatting sqref="G32:J32">
    <cfRule type="expression" dxfId="3" priority="5">
      <formula>$D32="adopted"</formula>
    </cfRule>
  </conditionalFormatting>
  <conditionalFormatting sqref="C30:F30">
    <cfRule type="expression" dxfId="2" priority="3">
      <formula>$D30="adopted"</formula>
    </cfRule>
  </conditionalFormatting>
  <conditionalFormatting sqref="G30:K30">
    <cfRule type="expression" dxfId="1" priority="2">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8">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315</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3" t="s">
        <v>75</v>
      </c>
      <c r="C13" s="174"/>
      <c r="D13" s="128"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5"/>
      <c r="C14" s="176"/>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7" t="s">
        <v>330</v>
      </c>
      <c r="C15" s="41" t="s">
        <v>323</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7"/>
      <c r="C16" s="41" t="s">
        <v>324</v>
      </c>
      <c r="D16" s="127">
        <v>1.3004251926654264</v>
      </c>
      <c r="E16" s="83"/>
      <c r="F16" s="71" t="s">
        <v>157</v>
      </c>
      <c r="G16" s="38"/>
      <c r="H16" s="38"/>
      <c r="I16" s="76"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7"/>
      <c r="C17" s="41"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7"/>
      <c r="C18" s="41"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7"/>
      <c r="C19" s="41"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7"/>
      <c r="C20" s="41"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7"/>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7"/>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7"/>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7"/>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summary'!D9</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2" t="s">
        <v>11</v>
      </c>
      <c r="B7" s="61" t="s">
        <v>158</v>
      </c>
      <c r="C7" s="60"/>
      <c r="D7" s="61" t="s">
        <v>40</v>
      </c>
      <c r="E7" s="62">
        <f>-2000/1000000</f>
        <v>-2E-3</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3"/>
      <c r="B8" s="61" t="s">
        <v>181</v>
      </c>
      <c r="C8" s="133"/>
      <c r="D8" s="61" t="s">
        <v>40</v>
      </c>
      <c r="E8" s="62">
        <f>-15/1000000</f>
        <v>-1.5E-5</v>
      </c>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3"/>
      <c r="B9" s="61" t="s">
        <v>198</v>
      </c>
      <c r="C9" s="133"/>
      <c r="D9" s="61" t="s">
        <v>40</v>
      </c>
      <c r="E9" s="13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3"/>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3"/>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4"/>
      <c r="B12" s="125" t="s">
        <v>197</v>
      </c>
      <c r="C12" s="58"/>
      <c r="D12" s="126" t="s">
        <v>40</v>
      </c>
      <c r="E12" s="59">
        <f>SUM(E7:E11)</f>
        <v>-2.0149999999999999E-3</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8"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9"/>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9"/>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9"/>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9"/>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9"/>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9"/>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9"/>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9"/>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80"/>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81"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1"/>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1"/>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81"/>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81"/>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1"/>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1"/>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1"/>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8" sqref="C8"/>
    </sheetView>
  </sheetViews>
  <sheetFormatPr defaultRowHeight="15" x14ac:dyDescent="0.25"/>
  <cols>
    <col min="1" max="1" width="5.85546875" customWidth="1"/>
    <col min="2" max="2" width="64.85546875" customWidth="1"/>
    <col min="3" max="3" width="63.85546875" customWidth="1"/>
  </cols>
  <sheetData>
    <row r="1" spans="1:3" ht="18.75" x14ac:dyDescent="0.3">
      <c r="A1" s="1" t="s">
        <v>303</v>
      </c>
    </row>
    <row r="2" spans="1:3" x14ac:dyDescent="0.25">
      <c r="A2" t="s">
        <v>78</v>
      </c>
    </row>
    <row r="4" spans="1:3" ht="15.75" thickBot="1" x14ac:dyDescent="0.3"/>
    <row r="5" spans="1:3" ht="45" x14ac:dyDescent="0.25">
      <c r="A5" s="185" t="s">
        <v>11</v>
      </c>
      <c r="B5" s="134" t="s">
        <v>158</v>
      </c>
      <c r="C5" s="135" t="s">
        <v>344</v>
      </c>
    </row>
    <row r="6" spans="1:3" ht="75" x14ac:dyDescent="0.25">
      <c r="A6" s="186"/>
      <c r="B6" s="136" t="s">
        <v>181</v>
      </c>
      <c r="C6" s="138" t="s">
        <v>345</v>
      </c>
    </row>
    <row r="7" spans="1:3" x14ac:dyDescent="0.25">
      <c r="A7" s="186"/>
      <c r="B7" s="136" t="s">
        <v>198</v>
      </c>
      <c r="C7" s="137"/>
    </row>
    <row r="8" spans="1:3" x14ac:dyDescent="0.25">
      <c r="A8" s="186"/>
      <c r="B8" s="136" t="s">
        <v>198</v>
      </c>
      <c r="C8" s="137"/>
    </row>
    <row r="9" spans="1:3" x14ac:dyDescent="0.25">
      <c r="A9" s="186"/>
      <c r="B9" s="136" t="s">
        <v>198</v>
      </c>
      <c r="C9" s="137"/>
    </row>
    <row r="10" spans="1:3" ht="15.75" thickBot="1" x14ac:dyDescent="0.3">
      <c r="A10" s="187"/>
      <c r="B10" s="125" t="s">
        <v>197</v>
      </c>
      <c r="C10" s="139"/>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diversion</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-6.2049046905462771E-3</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-7.4840408687277919E-3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-8.3170796144600677E-3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-9.1304581532710895E-3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1" t="s">
        <v>158</v>
      </c>
      <c r="C13" s="60"/>
      <c r="D13" s="61" t="s">
        <v>40</v>
      </c>
      <c r="E13" s="62">
        <f>-10000/1000000</f>
        <v>-0.01</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3"/>
      <c r="B14" s="61" t="s">
        <v>181</v>
      </c>
      <c r="C14" s="133"/>
      <c r="D14" s="61" t="s">
        <v>40</v>
      </c>
      <c r="E14" s="62">
        <f>-15/1000000</f>
        <v>-1.5E-5</v>
      </c>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4"/>
      <c r="B18" s="125" t="s">
        <v>197</v>
      </c>
      <c r="C18" s="131"/>
      <c r="D18" s="126" t="s">
        <v>40</v>
      </c>
      <c r="E18" s="59">
        <f>SUM(E13:E17)</f>
        <v>-1.0015E-2</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8" t="s">
        <v>301</v>
      </c>
      <c r="B19" s="61" t="s">
        <v>158</v>
      </c>
      <c r="C19" s="8"/>
      <c r="D19" s="9" t="s">
        <v>40</v>
      </c>
      <c r="E19" s="33">
        <f>-'Baseline scenario'!E7</f>
        <v>2E-3</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8"/>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9"/>
      <c r="B25" s="61" t="s">
        <v>321</v>
      </c>
      <c r="C25" s="8"/>
      <c r="D25" s="9" t="s">
        <v>40</v>
      </c>
      <c r="E25" s="68">
        <f>SUM(E19:E24)</f>
        <v>2E-3</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-8.0149999999999996E-3</v>
      </c>
      <c r="F26" s="59">
        <f t="shared" ref="F26:BD26" si="2">F18+F25</f>
        <v>0</v>
      </c>
      <c r="G26" s="59">
        <f t="shared" si="2"/>
        <v>0</v>
      </c>
      <c r="H26" s="59">
        <f t="shared" si="2"/>
        <v>0</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-6.4120000000000002E-3</v>
      </c>
      <c r="F28" s="34">
        <f t="shared" ref="F28:AW28" si="3">F26*F27</f>
        <v>0</v>
      </c>
      <c r="G28" s="34">
        <f t="shared" si="3"/>
        <v>0</v>
      </c>
      <c r="H28" s="34">
        <f t="shared" si="3"/>
        <v>0</v>
      </c>
      <c r="I28" s="34">
        <f t="shared" si="3"/>
        <v>0</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x14ac:dyDescent="0.3">
      <c r="A29" s="116"/>
      <c r="B29" s="9" t="s">
        <v>93</v>
      </c>
      <c r="C29" s="11" t="s">
        <v>44</v>
      </c>
      <c r="D29" s="9" t="s">
        <v>40</v>
      </c>
      <c r="E29" s="34">
        <f>E26-E28</f>
        <v>-1.6029999999999994E-3</v>
      </c>
      <c r="F29" s="34">
        <f t="shared" ref="F29:AW29" si="4">F26-F28</f>
        <v>0</v>
      </c>
      <c r="G29" s="34">
        <f t="shared" si="4"/>
        <v>0</v>
      </c>
      <c r="H29" s="34">
        <f t="shared" si="4"/>
        <v>0</v>
      </c>
      <c r="I29" s="34">
        <f t="shared" si="4"/>
        <v>0</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x14ac:dyDescent="0.35">
      <c r="A30" s="116"/>
      <c r="B30" s="9" t="s">
        <v>1</v>
      </c>
      <c r="C30" s="11" t="s">
        <v>53</v>
      </c>
      <c r="D30" s="9" t="s">
        <v>40</v>
      </c>
      <c r="F30" s="34">
        <f>$E$28/'Fixed data'!$C$7</f>
        <v>-1.4248888888888889E-4</v>
      </c>
      <c r="G30" s="34">
        <f>$E$28/'Fixed data'!$C$7</f>
        <v>-1.4248888888888889E-4</v>
      </c>
      <c r="H30" s="34">
        <f>$E$28/'Fixed data'!$C$7</f>
        <v>-1.4248888888888889E-4</v>
      </c>
      <c r="I30" s="34">
        <f>$E$28/'Fixed data'!$C$7</f>
        <v>-1.4248888888888889E-4</v>
      </c>
      <c r="J30" s="34">
        <f>$E$28/'Fixed data'!$C$7</f>
        <v>-1.4248888888888889E-4</v>
      </c>
      <c r="K30" s="34">
        <f>$E$28/'Fixed data'!$C$7</f>
        <v>-1.4248888888888889E-4</v>
      </c>
      <c r="L30" s="34">
        <f>$E$28/'Fixed data'!$C$7</f>
        <v>-1.4248888888888889E-4</v>
      </c>
      <c r="M30" s="34">
        <f>$E$28/'Fixed data'!$C$7</f>
        <v>-1.4248888888888889E-4</v>
      </c>
      <c r="N30" s="34">
        <f>$E$28/'Fixed data'!$C$7</f>
        <v>-1.4248888888888889E-4</v>
      </c>
      <c r="O30" s="34">
        <f>$E$28/'Fixed data'!$C$7</f>
        <v>-1.4248888888888889E-4</v>
      </c>
      <c r="P30" s="34">
        <f>$E$28/'Fixed data'!$C$7</f>
        <v>-1.4248888888888889E-4</v>
      </c>
      <c r="Q30" s="34">
        <f>$E$28/'Fixed data'!$C$7</f>
        <v>-1.4248888888888889E-4</v>
      </c>
      <c r="R30" s="34">
        <f>$E$28/'Fixed data'!$C$7</f>
        <v>-1.4248888888888889E-4</v>
      </c>
      <c r="S30" s="34">
        <f>$E$28/'Fixed data'!$C$7</f>
        <v>-1.4248888888888889E-4</v>
      </c>
      <c r="T30" s="34">
        <f>$E$28/'Fixed data'!$C$7</f>
        <v>-1.4248888888888889E-4</v>
      </c>
      <c r="U30" s="34">
        <f>$E$28/'Fixed data'!$C$7</f>
        <v>-1.4248888888888889E-4</v>
      </c>
      <c r="V30" s="34">
        <f>$E$28/'Fixed data'!$C$7</f>
        <v>-1.4248888888888889E-4</v>
      </c>
      <c r="W30" s="34">
        <f>$E$28/'Fixed data'!$C$7</f>
        <v>-1.4248888888888889E-4</v>
      </c>
      <c r="X30" s="34">
        <f>$E$28/'Fixed data'!$C$7</f>
        <v>-1.4248888888888889E-4</v>
      </c>
      <c r="Y30" s="34">
        <f>$E$28/'Fixed data'!$C$7</f>
        <v>-1.4248888888888889E-4</v>
      </c>
      <c r="Z30" s="34">
        <f>$E$28/'Fixed data'!$C$7</f>
        <v>-1.4248888888888889E-4</v>
      </c>
      <c r="AA30" s="34">
        <f>$E$28/'Fixed data'!$C$7</f>
        <v>-1.4248888888888889E-4</v>
      </c>
      <c r="AB30" s="34">
        <f>$E$28/'Fixed data'!$C$7</f>
        <v>-1.4248888888888889E-4</v>
      </c>
      <c r="AC30" s="34">
        <f>$E$28/'Fixed data'!$C$7</f>
        <v>-1.4248888888888889E-4</v>
      </c>
      <c r="AD30" s="34">
        <f>$E$28/'Fixed data'!$C$7</f>
        <v>-1.4248888888888889E-4</v>
      </c>
      <c r="AE30" s="34">
        <f>$E$28/'Fixed data'!$C$7</f>
        <v>-1.4248888888888889E-4</v>
      </c>
      <c r="AF30" s="34">
        <f>$E$28/'Fixed data'!$C$7</f>
        <v>-1.4248888888888889E-4</v>
      </c>
      <c r="AG30" s="34">
        <f>$E$28/'Fixed data'!$C$7</f>
        <v>-1.4248888888888889E-4</v>
      </c>
      <c r="AH30" s="34">
        <f>$E$28/'Fixed data'!$C$7</f>
        <v>-1.4248888888888889E-4</v>
      </c>
      <c r="AI30" s="34">
        <f>$E$28/'Fixed data'!$C$7</f>
        <v>-1.4248888888888889E-4</v>
      </c>
      <c r="AJ30" s="34">
        <f>$E$28/'Fixed data'!$C$7</f>
        <v>-1.4248888888888889E-4</v>
      </c>
      <c r="AK30" s="34">
        <f>$E$28/'Fixed data'!$C$7</f>
        <v>-1.4248888888888889E-4</v>
      </c>
      <c r="AL30" s="34">
        <f>$E$28/'Fixed data'!$C$7</f>
        <v>-1.4248888888888889E-4</v>
      </c>
      <c r="AM30" s="34">
        <f>$E$28/'Fixed data'!$C$7</f>
        <v>-1.4248888888888889E-4</v>
      </c>
      <c r="AN30" s="34">
        <f>$E$28/'Fixed data'!$C$7</f>
        <v>-1.4248888888888889E-4</v>
      </c>
      <c r="AO30" s="34">
        <f>$E$28/'Fixed data'!$C$7</f>
        <v>-1.4248888888888889E-4</v>
      </c>
      <c r="AP30" s="34">
        <f>$E$28/'Fixed data'!$C$7</f>
        <v>-1.4248888888888889E-4</v>
      </c>
      <c r="AQ30" s="34">
        <f>$E$28/'Fixed data'!$C$7</f>
        <v>-1.4248888888888889E-4</v>
      </c>
      <c r="AR30" s="34">
        <f>$E$28/'Fixed data'!$C$7</f>
        <v>-1.4248888888888889E-4</v>
      </c>
      <c r="AS30" s="34">
        <f>$E$28/'Fixed data'!$C$7</f>
        <v>-1.4248888888888889E-4</v>
      </c>
      <c r="AT30" s="34">
        <f>$E$28/'Fixed data'!$C$7</f>
        <v>-1.4248888888888889E-4</v>
      </c>
      <c r="AU30" s="34">
        <f>$E$28/'Fixed data'!$C$7</f>
        <v>-1.4248888888888889E-4</v>
      </c>
      <c r="AV30" s="34">
        <f>$E$28/'Fixed data'!$C$7</f>
        <v>-1.4248888888888889E-4</v>
      </c>
      <c r="AW30" s="34">
        <f>$E$28/'Fixed data'!$C$7</f>
        <v>-1.4248888888888889E-4</v>
      </c>
      <c r="AX30" s="34">
        <f>$E$28/'Fixed data'!$C$7</f>
        <v>-1.4248888888888889E-4</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5">SUM(F30:F59)</f>
        <v>-1.4248888888888889E-4</v>
      </c>
      <c r="G60" s="34">
        <f t="shared" si="5"/>
        <v>-1.4248888888888889E-4</v>
      </c>
      <c r="H60" s="34">
        <f t="shared" si="5"/>
        <v>-1.4248888888888889E-4</v>
      </c>
      <c r="I60" s="34">
        <f t="shared" si="5"/>
        <v>-1.4248888888888889E-4</v>
      </c>
      <c r="J60" s="34">
        <f t="shared" si="5"/>
        <v>-1.4248888888888889E-4</v>
      </c>
      <c r="K60" s="34">
        <f t="shared" si="5"/>
        <v>-1.4248888888888889E-4</v>
      </c>
      <c r="L60" s="34">
        <f t="shared" si="5"/>
        <v>-1.4248888888888889E-4</v>
      </c>
      <c r="M60" s="34">
        <f t="shared" si="5"/>
        <v>-1.4248888888888889E-4</v>
      </c>
      <c r="N60" s="34">
        <f t="shared" si="5"/>
        <v>-1.4248888888888889E-4</v>
      </c>
      <c r="O60" s="34">
        <f t="shared" si="5"/>
        <v>-1.4248888888888889E-4</v>
      </c>
      <c r="P60" s="34">
        <f t="shared" si="5"/>
        <v>-1.4248888888888889E-4</v>
      </c>
      <c r="Q60" s="34">
        <f t="shared" si="5"/>
        <v>-1.4248888888888889E-4</v>
      </c>
      <c r="R60" s="34">
        <f t="shared" si="5"/>
        <v>-1.4248888888888889E-4</v>
      </c>
      <c r="S60" s="34">
        <f t="shared" si="5"/>
        <v>-1.4248888888888889E-4</v>
      </c>
      <c r="T60" s="34">
        <f t="shared" si="5"/>
        <v>-1.4248888888888889E-4</v>
      </c>
      <c r="U60" s="34">
        <f t="shared" si="5"/>
        <v>-1.4248888888888889E-4</v>
      </c>
      <c r="V60" s="34">
        <f t="shared" si="5"/>
        <v>-1.4248888888888889E-4</v>
      </c>
      <c r="W60" s="34">
        <f t="shared" si="5"/>
        <v>-1.4248888888888889E-4</v>
      </c>
      <c r="X60" s="34">
        <f t="shared" si="5"/>
        <v>-1.4248888888888889E-4</v>
      </c>
      <c r="Y60" s="34">
        <f t="shared" si="5"/>
        <v>-1.4248888888888889E-4</v>
      </c>
      <c r="Z60" s="34">
        <f t="shared" si="5"/>
        <v>-1.4248888888888889E-4</v>
      </c>
      <c r="AA60" s="34">
        <f t="shared" si="5"/>
        <v>-1.4248888888888889E-4</v>
      </c>
      <c r="AB60" s="34">
        <f t="shared" si="5"/>
        <v>-1.4248888888888889E-4</v>
      </c>
      <c r="AC60" s="34">
        <f t="shared" si="5"/>
        <v>-1.4248888888888889E-4</v>
      </c>
      <c r="AD60" s="34">
        <f t="shared" si="5"/>
        <v>-1.4248888888888889E-4</v>
      </c>
      <c r="AE60" s="34">
        <f t="shared" si="5"/>
        <v>-1.4248888888888889E-4</v>
      </c>
      <c r="AF60" s="34">
        <f t="shared" si="5"/>
        <v>-1.4248888888888889E-4</v>
      </c>
      <c r="AG60" s="34">
        <f t="shared" si="5"/>
        <v>-1.4248888888888889E-4</v>
      </c>
      <c r="AH60" s="34">
        <f t="shared" si="5"/>
        <v>-1.4248888888888889E-4</v>
      </c>
      <c r="AI60" s="34">
        <f t="shared" si="5"/>
        <v>-1.4248888888888889E-4</v>
      </c>
      <c r="AJ60" s="34">
        <f t="shared" si="5"/>
        <v>-1.4248888888888889E-4</v>
      </c>
      <c r="AK60" s="34">
        <f t="shared" si="5"/>
        <v>-1.4248888888888889E-4</v>
      </c>
      <c r="AL60" s="34">
        <f t="shared" si="5"/>
        <v>-1.4248888888888889E-4</v>
      </c>
      <c r="AM60" s="34">
        <f t="shared" si="5"/>
        <v>-1.4248888888888889E-4</v>
      </c>
      <c r="AN60" s="34">
        <f t="shared" si="5"/>
        <v>-1.4248888888888889E-4</v>
      </c>
      <c r="AO60" s="34">
        <f t="shared" si="5"/>
        <v>-1.4248888888888889E-4</v>
      </c>
      <c r="AP60" s="34">
        <f t="shared" si="5"/>
        <v>-1.4248888888888889E-4</v>
      </c>
      <c r="AQ60" s="34">
        <f t="shared" si="5"/>
        <v>-1.4248888888888889E-4</v>
      </c>
      <c r="AR60" s="34">
        <f t="shared" si="5"/>
        <v>-1.4248888888888889E-4</v>
      </c>
      <c r="AS60" s="34">
        <f t="shared" si="5"/>
        <v>-1.4248888888888889E-4</v>
      </c>
      <c r="AT60" s="34">
        <f t="shared" si="5"/>
        <v>-1.4248888888888889E-4</v>
      </c>
      <c r="AU60" s="34">
        <f t="shared" si="5"/>
        <v>-1.4248888888888889E-4</v>
      </c>
      <c r="AV60" s="34">
        <f t="shared" si="5"/>
        <v>-1.4248888888888889E-4</v>
      </c>
      <c r="AW60" s="34">
        <f t="shared" si="5"/>
        <v>-1.4248888888888889E-4</v>
      </c>
      <c r="AX60" s="34">
        <f t="shared" si="5"/>
        <v>-1.4248888888888889E-4</v>
      </c>
      <c r="AY60" s="34">
        <f t="shared" si="5"/>
        <v>0</v>
      </c>
      <c r="AZ60" s="34">
        <f t="shared" si="5"/>
        <v>0</v>
      </c>
      <c r="BA60" s="34">
        <f t="shared" si="5"/>
        <v>0</v>
      </c>
      <c r="BB60" s="34">
        <f t="shared" si="5"/>
        <v>0</v>
      </c>
      <c r="BC60" s="34">
        <f t="shared" si="5"/>
        <v>0</v>
      </c>
      <c r="BD60" s="34">
        <f t="shared" si="5"/>
        <v>0</v>
      </c>
    </row>
    <row r="61" spans="1:56" ht="17.25" hidden="1" customHeight="1" outlineLevel="1" x14ac:dyDescent="0.35">
      <c r="A61" s="116"/>
      <c r="B61" s="9" t="s">
        <v>35</v>
      </c>
      <c r="C61" s="9" t="s">
        <v>62</v>
      </c>
      <c r="D61" s="9" t="s">
        <v>40</v>
      </c>
      <c r="E61" s="34">
        <v>0</v>
      </c>
      <c r="F61" s="34">
        <f>E62</f>
        <v>-6.4120000000000002E-3</v>
      </c>
      <c r="G61" s="34">
        <f t="shared" ref="G61:BD61" si="6">F62</f>
        <v>-6.2695111111111109E-3</v>
      </c>
      <c r="H61" s="34">
        <f t="shared" si="6"/>
        <v>-6.1270222222222217E-3</v>
      </c>
      <c r="I61" s="34">
        <f t="shared" si="6"/>
        <v>-5.9845333333333325E-3</v>
      </c>
      <c r="J61" s="34">
        <f t="shared" si="6"/>
        <v>-5.8420444444444433E-3</v>
      </c>
      <c r="K61" s="34">
        <f t="shared" si="6"/>
        <v>-5.6995555555555541E-3</v>
      </c>
      <c r="L61" s="34">
        <f t="shared" si="6"/>
        <v>-5.5570666666666648E-3</v>
      </c>
      <c r="M61" s="34">
        <f t="shared" si="6"/>
        <v>-5.4145777777777756E-3</v>
      </c>
      <c r="N61" s="34">
        <f t="shared" si="6"/>
        <v>-5.2720888888888864E-3</v>
      </c>
      <c r="O61" s="34">
        <f t="shared" si="6"/>
        <v>-5.1295999999999972E-3</v>
      </c>
      <c r="P61" s="34">
        <f t="shared" si="6"/>
        <v>-4.987111111111108E-3</v>
      </c>
      <c r="Q61" s="34">
        <f t="shared" si="6"/>
        <v>-4.8446222222222187E-3</v>
      </c>
      <c r="R61" s="34">
        <f t="shared" si="6"/>
        <v>-4.7021333333333295E-3</v>
      </c>
      <c r="S61" s="34">
        <f t="shared" si="6"/>
        <v>-4.5596444444444403E-3</v>
      </c>
      <c r="T61" s="34">
        <f t="shared" si="6"/>
        <v>-4.4171555555555511E-3</v>
      </c>
      <c r="U61" s="34">
        <f t="shared" si="6"/>
        <v>-4.2746666666666619E-3</v>
      </c>
      <c r="V61" s="34">
        <f t="shared" si="6"/>
        <v>-4.1321777777777726E-3</v>
      </c>
      <c r="W61" s="34">
        <f t="shared" si="6"/>
        <v>-3.9896888888888834E-3</v>
      </c>
      <c r="X61" s="34">
        <f t="shared" si="6"/>
        <v>-3.8471999999999946E-3</v>
      </c>
      <c r="Y61" s="34">
        <f t="shared" si="6"/>
        <v>-3.7047111111111058E-3</v>
      </c>
      <c r="Z61" s="34">
        <f t="shared" si="6"/>
        <v>-3.5622222222222171E-3</v>
      </c>
      <c r="AA61" s="34">
        <f t="shared" si="6"/>
        <v>-3.4197333333333283E-3</v>
      </c>
      <c r="AB61" s="34">
        <f t="shared" si="6"/>
        <v>-3.2772444444444395E-3</v>
      </c>
      <c r="AC61" s="34">
        <f t="shared" si="6"/>
        <v>-3.1347555555555507E-3</v>
      </c>
      <c r="AD61" s="34">
        <f t="shared" si="6"/>
        <v>-2.9922666666666619E-3</v>
      </c>
      <c r="AE61" s="34">
        <f t="shared" si="6"/>
        <v>-2.8497777777777731E-3</v>
      </c>
      <c r="AF61" s="34">
        <f t="shared" si="6"/>
        <v>-2.7072888888888843E-3</v>
      </c>
      <c r="AG61" s="34">
        <f t="shared" si="6"/>
        <v>-2.5647999999999956E-3</v>
      </c>
      <c r="AH61" s="34">
        <f t="shared" si="6"/>
        <v>-2.4223111111111068E-3</v>
      </c>
      <c r="AI61" s="34">
        <f t="shared" si="6"/>
        <v>-2.279822222222218E-3</v>
      </c>
      <c r="AJ61" s="34">
        <f t="shared" si="6"/>
        <v>-2.1373333333333292E-3</v>
      </c>
      <c r="AK61" s="34">
        <f t="shared" si="6"/>
        <v>-1.9948444444444404E-3</v>
      </c>
      <c r="AL61" s="34">
        <f t="shared" si="6"/>
        <v>-1.8523555555555516E-3</v>
      </c>
      <c r="AM61" s="34">
        <f t="shared" si="6"/>
        <v>-1.7098666666666628E-3</v>
      </c>
      <c r="AN61" s="34">
        <f t="shared" si="6"/>
        <v>-1.567377777777774E-3</v>
      </c>
      <c r="AO61" s="34">
        <f t="shared" si="6"/>
        <v>-1.4248888888888853E-3</v>
      </c>
      <c r="AP61" s="34">
        <f t="shared" si="6"/>
        <v>-1.2823999999999965E-3</v>
      </c>
      <c r="AQ61" s="34">
        <f t="shared" si="6"/>
        <v>-1.1399111111111077E-3</v>
      </c>
      <c r="AR61" s="34">
        <f t="shared" si="6"/>
        <v>-9.974222222222189E-4</v>
      </c>
      <c r="AS61" s="34">
        <f t="shared" si="6"/>
        <v>-8.5493333333333001E-4</v>
      </c>
      <c r="AT61" s="34">
        <f t="shared" si="6"/>
        <v>-7.1244444444444111E-4</v>
      </c>
      <c r="AU61" s="34">
        <f t="shared" si="6"/>
        <v>-5.6995555555555222E-4</v>
      </c>
      <c r="AV61" s="34">
        <f t="shared" si="6"/>
        <v>-4.2746666666666332E-4</v>
      </c>
      <c r="AW61" s="34">
        <f t="shared" si="6"/>
        <v>-2.8497777777777443E-4</v>
      </c>
      <c r="AX61" s="34">
        <f t="shared" si="6"/>
        <v>-1.4248888888888553E-4</v>
      </c>
      <c r="AY61" s="34">
        <f t="shared" si="6"/>
        <v>3.3610267347050637E-18</v>
      </c>
      <c r="AZ61" s="34">
        <f t="shared" si="6"/>
        <v>3.3610267347050637E-18</v>
      </c>
      <c r="BA61" s="34">
        <f t="shared" si="6"/>
        <v>3.3610267347050637E-18</v>
      </c>
      <c r="BB61" s="34">
        <f t="shared" si="6"/>
        <v>3.3610267347050637E-18</v>
      </c>
      <c r="BC61" s="34">
        <f t="shared" si="6"/>
        <v>3.3610267347050637E-18</v>
      </c>
      <c r="BD61" s="34">
        <f t="shared" si="6"/>
        <v>3.3610267347050637E-18</v>
      </c>
    </row>
    <row r="62" spans="1:56" ht="16.5" hidden="1" customHeight="1" outlineLevel="1" x14ac:dyDescent="0.3">
      <c r="A62" s="116"/>
      <c r="B62" s="9" t="s">
        <v>34</v>
      </c>
      <c r="C62" s="9" t="s">
        <v>69</v>
      </c>
      <c r="D62" s="9" t="s">
        <v>40</v>
      </c>
      <c r="E62" s="34">
        <f t="shared" ref="E62:BD62" si="7">E28-E60+E61</f>
        <v>-6.4120000000000002E-3</v>
      </c>
      <c r="F62" s="34">
        <f t="shared" si="7"/>
        <v>-6.2695111111111109E-3</v>
      </c>
      <c r="G62" s="34">
        <f t="shared" si="7"/>
        <v>-6.1270222222222217E-3</v>
      </c>
      <c r="H62" s="34">
        <f t="shared" si="7"/>
        <v>-5.9845333333333325E-3</v>
      </c>
      <c r="I62" s="34">
        <f t="shared" si="7"/>
        <v>-5.8420444444444433E-3</v>
      </c>
      <c r="J62" s="34">
        <f t="shared" si="7"/>
        <v>-5.6995555555555541E-3</v>
      </c>
      <c r="K62" s="34">
        <f t="shared" si="7"/>
        <v>-5.5570666666666648E-3</v>
      </c>
      <c r="L62" s="34">
        <f t="shared" si="7"/>
        <v>-5.4145777777777756E-3</v>
      </c>
      <c r="M62" s="34">
        <f t="shared" si="7"/>
        <v>-5.2720888888888864E-3</v>
      </c>
      <c r="N62" s="34">
        <f t="shared" si="7"/>
        <v>-5.1295999999999972E-3</v>
      </c>
      <c r="O62" s="34">
        <f t="shared" si="7"/>
        <v>-4.987111111111108E-3</v>
      </c>
      <c r="P62" s="34">
        <f t="shared" si="7"/>
        <v>-4.8446222222222187E-3</v>
      </c>
      <c r="Q62" s="34">
        <f t="shared" si="7"/>
        <v>-4.7021333333333295E-3</v>
      </c>
      <c r="R62" s="34">
        <f t="shared" si="7"/>
        <v>-4.5596444444444403E-3</v>
      </c>
      <c r="S62" s="34">
        <f t="shared" si="7"/>
        <v>-4.4171555555555511E-3</v>
      </c>
      <c r="T62" s="34">
        <f t="shared" si="7"/>
        <v>-4.2746666666666619E-3</v>
      </c>
      <c r="U62" s="34">
        <f t="shared" si="7"/>
        <v>-4.1321777777777726E-3</v>
      </c>
      <c r="V62" s="34">
        <f t="shared" si="7"/>
        <v>-3.9896888888888834E-3</v>
      </c>
      <c r="W62" s="34">
        <f t="shared" si="7"/>
        <v>-3.8471999999999946E-3</v>
      </c>
      <c r="X62" s="34">
        <f t="shared" si="7"/>
        <v>-3.7047111111111058E-3</v>
      </c>
      <c r="Y62" s="34">
        <f t="shared" si="7"/>
        <v>-3.5622222222222171E-3</v>
      </c>
      <c r="Z62" s="34">
        <f t="shared" si="7"/>
        <v>-3.4197333333333283E-3</v>
      </c>
      <c r="AA62" s="34">
        <f t="shared" si="7"/>
        <v>-3.2772444444444395E-3</v>
      </c>
      <c r="AB62" s="34">
        <f t="shared" si="7"/>
        <v>-3.1347555555555507E-3</v>
      </c>
      <c r="AC62" s="34">
        <f t="shared" si="7"/>
        <v>-2.9922666666666619E-3</v>
      </c>
      <c r="AD62" s="34">
        <f t="shared" si="7"/>
        <v>-2.8497777777777731E-3</v>
      </c>
      <c r="AE62" s="34">
        <f t="shared" si="7"/>
        <v>-2.7072888888888843E-3</v>
      </c>
      <c r="AF62" s="34">
        <f t="shared" si="7"/>
        <v>-2.5647999999999956E-3</v>
      </c>
      <c r="AG62" s="34">
        <f t="shared" si="7"/>
        <v>-2.4223111111111068E-3</v>
      </c>
      <c r="AH62" s="34">
        <f t="shared" si="7"/>
        <v>-2.279822222222218E-3</v>
      </c>
      <c r="AI62" s="34">
        <f t="shared" si="7"/>
        <v>-2.1373333333333292E-3</v>
      </c>
      <c r="AJ62" s="34">
        <f t="shared" si="7"/>
        <v>-1.9948444444444404E-3</v>
      </c>
      <c r="AK62" s="34">
        <f t="shared" si="7"/>
        <v>-1.8523555555555516E-3</v>
      </c>
      <c r="AL62" s="34">
        <f t="shared" si="7"/>
        <v>-1.7098666666666628E-3</v>
      </c>
      <c r="AM62" s="34">
        <f t="shared" si="7"/>
        <v>-1.567377777777774E-3</v>
      </c>
      <c r="AN62" s="34">
        <f t="shared" si="7"/>
        <v>-1.4248888888888853E-3</v>
      </c>
      <c r="AO62" s="34">
        <f t="shared" si="7"/>
        <v>-1.2823999999999965E-3</v>
      </c>
      <c r="AP62" s="34">
        <f t="shared" si="7"/>
        <v>-1.1399111111111077E-3</v>
      </c>
      <c r="AQ62" s="34">
        <f t="shared" si="7"/>
        <v>-9.974222222222189E-4</v>
      </c>
      <c r="AR62" s="34">
        <f t="shared" si="7"/>
        <v>-8.5493333333333001E-4</v>
      </c>
      <c r="AS62" s="34">
        <f t="shared" si="7"/>
        <v>-7.1244444444444111E-4</v>
      </c>
      <c r="AT62" s="34">
        <f t="shared" si="7"/>
        <v>-5.6995555555555222E-4</v>
      </c>
      <c r="AU62" s="34">
        <f t="shared" si="7"/>
        <v>-4.2746666666666332E-4</v>
      </c>
      <c r="AV62" s="34">
        <f t="shared" si="7"/>
        <v>-2.8497777777777443E-4</v>
      </c>
      <c r="AW62" s="34">
        <f t="shared" si="7"/>
        <v>-1.4248888888888553E-4</v>
      </c>
      <c r="AX62" s="34">
        <f t="shared" si="7"/>
        <v>3.3610267347050637E-18</v>
      </c>
      <c r="AY62" s="34">
        <f t="shared" si="7"/>
        <v>3.3610267347050637E-18</v>
      </c>
      <c r="AZ62" s="34">
        <f t="shared" si="7"/>
        <v>3.3610267347050637E-18</v>
      </c>
      <c r="BA62" s="34">
        <f t="shared" si="7"/>
        <v>3.3610267347050637E-18</v>
      </c>
      <c r="BB62" s="34">
        <f t="shared" si="7"/>
        <v>3.3610267347050637E-18</v>
      </c>
      <c r="BC62" s="34">
        <f t="shared" si="7"/>
        <v>3.3610267347050637E-18</v>
      </c>
      <c r="BD62" s="34">
        <f t="shared" si="7"/>
        <v>3.3610267347050637E-18</v>
      </c>
    </row>
    <row r="63" spans="1:56" ht="16.5" collapsed="1" x14ac:dyDescent="0.3">
      <c r="A63" s="116"/>
      <c r="B63" s="9" t="s">
        <v>8</v>
      </c>
      <c r="C63" s="11" t="s">
        <v>68</v>
      </c>
      <c r="D63" s="9" t="s">
        <v>40</v>
      </c>
      <c r="E63" s="34">
        <f>AVERAGE(E61:E62)*'Fixed data'!$C$3</f>
        <v>-1.5484980000000001E-4</v>
      </c>
      <c r="F63" s="34">
        <f>AVERAGE(F61:F62)*'Fixed data'!$C$3</f>
        <v>-3.0625849333333334E-4</v>
      </c>
      <c r="G63" s="34">
        <f>AVERAGE(G61:G62)*'Fixed data'!$C$3</f>
        <v>-2.9937627999999998E-4</v>
      </c>
      <c r="H63" s="34">
        <f>AVERAGE(H61:H62)*'Fixed data'!$C$3</f>
        <v>-2.9249406666666668E-4</v>
      </c>
      <c r="I63" s="34">
        <f>AVERAGE(I61:I62)*'Fixed data'!$C$3</f>
        <v>-2.8561185333333332E-4</v>
      </c>
      <c r="J63" s="34">
        <f>AVERAGE(J61:J62)*'Fixed data'!$C$3</f>
        <v>-2.7872963999999996E-4</v>
      </c>
      <c r="K63" s="34">
        <f>AVERAGE(K61:K62)*'Fixed data'!$C$3</f>
        <v>-2.718474266666666E-4</v>
      </c>
      <c r="L63" s="34">
        <f>AVERAGE(L61:L62)*'Fixed data'!$C$3</f>
        <v>-2.6496521333333324E-4</v>
      </c>
      <c r="M63" s="34">
        <f>AVERAGE(M61:M62)*'Fixed data'!$C$3</f>
        <v>-2.5808299999999988E-4</v>
      </c>
      <c r="N63" s="34">
        <f>AVERAGE(N61:N62)*'Fixed data'!$C$3</f>
        <v>-2.5120078666666658E-4</v>
      </c>
      <c r="O63" s="34">
        <f>AVERAGE(O61:O62)*'Fixed data'!$C$3</f>
        <v>-2.4431857333333322E-4</v>
      </c>
      <c r="P63" s="34">
        <f>AVERAGE(P61:P62)*'Fixed data'!$C$3</f>
        <v>-2.3743635999999986E-4</v>
      </c>
      <c r="Q63" s="34">
        <f>AVERAGE(Q61:Q62)*'Fixed data'!$C$3</f>
        <v>-2.305541466666665E-4</v>
      </c>
      <c r="R63" s="34">
        <f>AVERAGE(R61:R62)*'Fixed data'!$C$3</f>
        <v>-2.2367193333333317E-4</v>
      </c>
      <c r="S63" s="34">
        <f>AVERAGE(S61:S62)*'Fixed data'!$C$3</f>
        <v>-2.1678971999999981E-4</v>
      </c>
      <c r="T63" s="34">
        <f>AVERAGE(T61:T62)*'Fixed data'!$C$3</f>
        <v>-2.0990750666666645E-4</v>
      </c>
      <c r="U63" s="34">
        <f>AVERAGE(U61:U62)*'Fixed data'!$C$3</f>
        <v>-2.0302529333333312E-4</v>
      </c>
      <c r="V63" s="34">
        <f>AVERAGE(V61:V62)*'Fixed data'!$C$3</f>
        <v>-1.9614307999999976E-4</v>
      </c>
      <c r="W63" s="34">
        <f>AVERAGE(W61:W62)*'Fixed data'!$C$3</f>
        <v>-1.892608666666664E-4</v>
      </c>
      <c r="X63" s="34">
        <f>AVERAGE(X61:X62)*'Fixed data'!$C$3</f>
        <v>-1.8237865333333309E-4</v>
      </c>
      <c r="Y63" s="34">
        <f>AVERAGE(Y61:Y62)*'Fixed data'!$C$3</f>
        <v>-1.7549643999999973E-4</v>
      </c>
      <c r="Z63" s="34">
        <f>AVERAGE(Z61:Z62)*'Fixed data'!$C$3</f>
        <v>-1.6861422666666643E-4</v>
      </c>
      <c r="AA63" s="34">
        <f>AVERAGE(AA61:AA62)*'Fixed data'!$C$3</f>
        <v>-1.617320133333331E-4</v>
      </c>
      <c r="AB63" s="34">
        <f>AVERAGE(AB61:AB62)*'Fixed data'!$C$3</f>
        <v>-1.5484979999999979E-4</v>
      </c>
      <c r="AC63" s="34">
        <f>AVERAGE(AC61:AC62)*'Fixed data'!$C$3</f>
        <v>-1.4796758666666643E-4</v>
      </c>
      <c r="AD63" s="34">
        <f>AVERAGE(AD61:AD62)*'Fixed data'!$C$3</f>
        <v>-1.4108537333333313E-4</v>
      </c>
      <c r="AE63" s="34">
        <f>AVERAGE(AE61:AE62)*'Fixed data'!$C$3</f>
        <v>-1.3420315999999977E-4</v>
      </c>
      <c r="AF63" s="34">
        <f>AVERAGE(AF61:AF62)*'Fixed data'!$C$3</f>
        <v>-1.2732094666666646E-4</v>
      </c>
      <c r="AG63" s="34">
        <f>AVERAGE(AG61:AG62)*'Fixed data'!$C$3</f>
        <v>-1.2043873333333312E-4</v>
      </c>
      <c r="AH63" s="34">
        <f>AVERAGE(AH61:AH62)*'Fixed data'!$C$3</f>
        <v>-1.1355651999999981E-4</v>
      </c>
      <c r="AI63" s="34">
        <f>AVERAGE(AI61:AI62)*'Fixed data'!$C$3</f>
        <v>-1.0667430666666646E-4</v>
      </c>
      <c r="AJ63" s="34">
        <f>AVERAGE(AJ61:AJ62)*'Fixed data'!$C$3</f>
        <v>-9.9792093333333151E-5</v>
      </c>
      <c r="AK63" s="34">
        <f>AVERAGE(AK61:AK62)*'Fixed data'!$C$3</f>
        <v>-9.2909879999999819E-5</v>
      </c>
      <c r="AL63" s="34">
        <f>AVERAGE(AL61:AL62)*'Fixed data'!$C$3</f>
        <v>-8.6027666666666487E-5</v>
      </c>
      <c r="AM63" s="34">
        <f>AVERAGE(AM61:AM62)*'Fixed data'!$C$3</f>
        <v>-7.9145453333333155E-5</v>
      </c>
      <c r="AN63" s="34">
        <f>AVERAGE(AN61:AN62)*'Fixed data'!$C$3</f>
        <v>-7.2263239999999823E-5</v>
      </c>
      <c r="AO63" s="34">
        <f>AVERAGE(AO61:AO62)*'Fixed data'!$C$3</f>
        <v>-6.5381026666666491E-5</v>
      </c>
      <c r="AP63" s="34">
        <f>AVERAGE(AP61:AP62)*'Fixed data'!$C$3</f>
        <v>-5.8498813333333166E-5</v>
      </c>
      <c r="AQ63" s="34">
        <f>AVERAGE(AQ61:AQ62)*'Fixed data'!$C$3</f>
        <v>-5.1616599999999841E-5</v>
      </c>
      <c r="AR63" s="34">
        <f>AVERAGE(AR61:AR62)*'Fixed data'!$C$3</f>
        <v>-4.4734386666666509E-5</v>
      </c>
      <c r="AS63" s="34">
        <f>AVERAGE(AS61:AS62)*'Fixed data'!$C$3</f>
        <v>-3.785217333333317E-5</v>
      </c>
      <c r="AT63" s="34">
        <f>AVERAGE(AT61:AT62)*'Fixed data'!$C$3</f>
        <v>-3.0969959999999845E-5</v>
      </c>
      <c r="AU63" s="34">
        <f>AVERAGE(AU61:AU62)*'Fixed data'!$C$3</f>
        <v>-2.4087746666666503E-5</v>
      </c>
      <c r="AV63" s="34">
        <f>AVERAGE(AV61:AV62)*'Fixed data'!$C$3</f>
        <v>-1.7205533333333174E-5</v>
      </c>
      <c r="AW63" s="34">
        <f>AVERAGE(AW61:AW62)*'Fixed data'!$C$3</f>
        <v>-1.0323319999999839E-5</v>
      </c>
      <c r="AX63" s="34">
        <f>AVERAGE(AX61:AX62)*'Fixed data'!$C$3</f>
        <v>-3.4411066666665046E-6</v>
      </c>
      <c r="AY63" s="34">
        <f>AVERAGE(AY61:AY62)*'Fixed data'!$C$3</f>
        <v>1.6233759128625459E-19</v>
      </c>
      <c r="AZ63" s="34">
        <f>AVERAGE(AZ61:AZ62)*'Fixed data'!$C$3</f>
        <v>1.6233759128625459E-19</v>
      </c>
      <c r="BA63" s="34">
        <f>AVERAGE(BA61:BA62)*'Fixed data'!$C$3</f>
        <v>1.6233759128625459E-19</v>
      </c>
      <c r="BB63" s="34">
        <f>AVERAGE(BB61:BB62)*'Fixed data'!$C$3</f>
        <v>1.6233759128625459E-19</v>
      </c>
      <c r="BC63" s="34">
        <f>AVERAGE(BC61:BC62)*'Fixed data'!$C$3</f>
        <v>1.6233759128625459E-19</v>
      </c>
      <c r="BD63" s="34">
        <f>AVERAGE(BD61:BD62)*'Fixed data'!$C$3</f>
        <v>1.6233759128625459E-19</v>
      </c>
    </row>
    <row r="64" spans="1:56" ht="15.75" thickBot="1" x14ac:dyDescent="0.35">
      <c r="A64" s="115"/>
      <c r="B64" s="12" t="s">
        <v>95</v>
      </c>
      <c r="C64" s="12" t="s">
        <v>45</v>
      </c>
      <c r="D64" s="12" t="s">
        <v>40</v>
      </c>
      <c r="E64" s="53">
        <f t="shared" ref="E64:BD64" si="8">E29+E60+E63</f>
        <v>-1.7578497999999993E-3</v>
      </c>
      <c r="F64" s="53">
        <f t="shared" si="8"/>
        <v>-4.4874738222222223E-4</v>
      </c>
      <c r="G64" s="53">
        <f t="shared" si="8"/>
        <v>-4.4186516888888888E-4</v>
      </c>
      <c r="H64" s="53">
        <f t="shared" si="8"/>
        <v>-4.3498295555555557E-4</v>
      </c>
      <c r="I64" s="53">
        <f t="shared" si="8"/>
        <v>-4.2810074222222221E-4</v>
      </c>
      <c r="J64" s="53">
        <f t="shared" si="8"/>
        <v>-4.2121852888888885E-4</v>
      </c>
      <c r="K64" s="53">
        <f t="shared" si="8"/>
        <v>-4.1433631555555549E-4</v>
      </c>
      <c r="L64" s="53">
        <f t="shared" si="8"/>
        <v>-4.0745410222222213E-4</v>
      </c>
      <c r="M64" s="53">
        <f t="shared" si="8"/>
        <v>-4.0057188888888878E-4</v>
      </c>
      <c r="N64" s="53">
        <f t="shared" si="8"/>
        <v>-3.9368967555555547E-4</v>
      </c>
      <c r="O64" s="53">
        <f t="shared" si="8"/>
        <v>-3.8680746222222211E-4</v>
      </c>
      <c r="P64" s="53">
        <f t="shared" si="8"/>
        <v>-3.7992524888888875E-4</v>
      </c>
      <c r="Q64" s="53">
        <f t="shared" si="8"/>
        <v>-3.7304303555555539E-4</v>
      </c>
      <c r="R64" s="53">
        <f t="shared" si="8"/>
        <v>-3.6616082222222209E-4</v>
      </c>
      <c r="S64" s="53">
        <f t="shared" si="8"/>
        <v>-3.5927860888888873E-4</v>
      </c>
      <c r="T64" s="53">
        <f t="shared" si="8"/>
        <v>-3.5239639555555537E-4</v>
      </c>
      <c r="U64" s="53">
        <f t="shared" si="8"/>
        <v>-3.4551418222222201E-4</v>
      </c>
      <c r="V64" s="53">
        <f t="shared" si="8"/>
        <v>-3.3863196888888865E-4</v>
      </c>
      <c r="W64" s="53">
        <f t="shared" si="8"/>
        <v>-3.3174975555555529E-4</v>
      </c>
      <c r="X64" s="53">
        <f t="shared" si="8"/>
        <v>-3.2486754222222199E-4</v>
      </c>
      <c r="Y64" s="53">
        <f t="shared" si="8"/>
        <v>-3.1798532888888863E-4</v>
      </c>
      <c r="Z64" s="53">
        <f t="shared" si="8"/>
        <v>-3.1110311555555532E-4</v>
      </c>
      <c r="AA64" s="53">
        <f t="shared" si="8"/>
        <v>-3.0422090222222197E-4</v>
      </c>
      <c r="AB64" s="53">
        <f t="shared" si="8"/>
        <v>-2.9733868888888871E-4</v>
      </c>
      <c r="AC64" s="53">
        <f t="shared" si="8"/>
        <v>-2.9045647555555536E-4</v>
      </c>
      <c r="AD64" s="53">
        <f t="shared" si="8"/>
        <v>-2.83574262222222E-4</v>
      </c>
      <c r="AE64" s="53">
        <f t="shared" si="8"/>
        <v>-2.7669204888888864E-4</v>
      </c>
      <c r="AF64" s="53">
        <f t="shared" si="8"/>
        <v>-2.6980983555555539E-4</v>
      </c>
      <c r="AG64" s="53">
        <f t="shared" si="8"/>
        <v>-2.6292762222222203E-4</v>
      </c>
      <c r="AH64" s="53">
        <f t="shared" si="8"/>
        <v>-2.5604540888888872E-4</v>
      </c>
      <c r="AI64" s="53">
        <f t="shared" si="8"/>
        <v>-2.4916319555555536E-4</v>
      </c>
      <c r="AJ64" s="53">
        <f t="shared" si="8"/>
        <v>-2.4228098222222206E-4</v>
      </c>
      <c r="AK64" s="53">
        <f t="shared" si="8"/>
        <v>-2.353987688888887E-4</v>
      </c>
      <c r="AL64" s="53">
        <f t="shared" si="8"/>
        <v>-2.285165555555554E-4</v>
      </c>
      <c r="AM64" s="53">
        <f t="shared" si="8"/>
        <v>-2.2163434222222204E-4</v>
      </c>
      <c r="AN64" s="53">
        <f t="shared" si="8"/>
        <v>-2.1475212888888873E-4</v>
      </c>
      <c r="AO64" s="53">
        <f t="shared" si="8"/>
        <v>-2.0786991555555537E-4</v>
      </c>
      <c r="AP64" s="53">
        <f t="shared" si="8"/>
        <v>-2.0098770222222207E-4</v>
      </c>
      <c r="AQ64" s="53">
        <f t="shared" si="8"/>
        <v>-1.9410548888888874E-4</v>
      </c>
      <c r="AR64" s="53">
        <f t="shared" si="8"/>
        <v>-1.872232755555554E-4</v>
      </c>
      <c r="AS64" s="53">
        <f t="shared" si="8"/>
        <v>-1.8034106222222207E-4</v>
      </c>
      <c r="AT64" s="53">
        <f t="shared" si="8"/>
        <v>-1.7345884888888874E-4</v>
      </c>
      <c r="AU64" s="53">
        <f t="shared" si="8"/>
        <v>-1.6657663555555541E-4</v>
      </c>
      <c r="AV64" s="53">
        <f t="shared" si="8"/>
        <v>-1.5969442222222208E-4</v>
      </c>
      <c r="AW64" s="53">
        <f t="shared" si="8"/>
        <v>-1.5281220888888874E-4</v>
      </c>
      <c r="AX64" s="53">
        <f t="shared" si="8"/>
        <v>-1.4592999555555541E-4</v>
      </c>
      <c r="AY64" s="53">
        <f t="shared" si="8"/>
        <v>1.6233759128625459E-19</v>
      </c>
      <c r="AZ64" s="53">
        <f t="shared" si="8"/>
        <v>1.6233759128625459E-19</v>
      </c>
      <c r="BA64" s="53">
        <f t="shared" si="8"/>
        <v>1.6233759128625459E-19</v>
      </c>
      <c r="BB64" s="53">
        <f t="shared" si="8"/>
        <v>1.6233759128625459E-19</v>
      </c>
      <c r="BC64" s="53">
        <f t="shared" si="8"/>
        <v>1.6233759128625459E-19</v>
      </c>
      <c r="BD64" s="53">
        <f t="shared" si="8"/>
        <v>1.6233759128625459E-19</v>
      </c>
    </row>
    <row r="65" spans="1:56" ht="12.75" customHeight="1" x14ac:dyDescent="0.3">
      <c r="A65" s="17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0"/>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-1.7578497999999993E-3</v>
      </c>
      <c r="F77" s="54">
        <f>IF('Fixed data'!$G$19=FALSE,F64+F76,F64)</f>
        <v>-4.4874738222222223E-4</v>
      </c>
      <c r="G77" s="54">
        <f>IF('Fixed data'!$G$19=FALSE,G64+G76,G64)</f>
        <v>-4.4186516888888888E-4</v>
      </c>
      <c r="H77" s="54">
        <f>IF('Fixed data'!$G$19=FALSE,H64+H76,H64)</f>
        <v>-4.3498295555555557E-4</v>
      </c>
      <c r="I77" s="54">
        <f>IF('Fixed data'!$G$19=FALSE,I64+I76,I64)</f>
        <v>-4.2810074222222221E-4</v>
      </c>
      <c r="J77" s="54">
        <f>IF('Fixed data'!$G$19=FALSE,J64+J76,J64)</f>
        <v>-4.2121852888888885E-4</v>
      </c>
      <c r="K77" s="54">
        <f>IF('Fixed data'!$G$19=FALSE,K64+K76,K64)</f>
        <v>-4.1433631555555549E-4</v>
      </c>
      <c r="L77" s="54">
        <f>IF('Fixed data'!$G$19=FALSE,L64+L76,L64)</f>
        <v>-4.0745410222222213E-4</v>
      </c>
      <c r="M77" s="54">
        <f>IF('Fixed data'!$G$19=FALSE,M64+M76,M64)</f>
        <v>-4.0057188888888878E-4</v>
      </c>
      <c r="N77" s="54">
        <f>IF('Fixed data'!$G$19=FALSE,N64+N76,N64)</f>
        <v>-3.9368967555555547E-4</v>
      </c>
      <c r="O77" s="54">
        <f>IF('Fixed data'!$G$19=FALSE,O64+O76,O64)</f>
        <v>-3.8680746222222211E-4</v>
      </c>
      <c r="P77" s="54">
        <f>IF('Fixed data'!$G$19=FALSE,P64+P76,P64)</f>
        <v>-3.7992524888888875E-4</v>
      </c>
      <c r="Q77" s="54">
        <f>IF('Fixed data'!$G$19=FALSE,Q64+Q76,Q64)</f>
        <v>-3.7304303555555539E-4</v>
      </c>
      <c r="R77" s="54">
        <f>IF('Fixed data'!$G$19=FALSE,R64+R76,R64)</f>
        <v>-3.6616082222222209E-4</v>
      </c>
      <c r="S77" s="54">
        <f>IF('Fixed data'!$G$19=FALSE,S64+S76,S64)</f>
        <v>-3.5927860888888873E-4</v>
      </c>
      <c r="T77" s="54">
        <f>IF('Fixed data'!$G$19=FALSE,T64+T76,T64)</f>
        <v>-3.5239639555555537E-4</v>
      </c>
      <c r="U77" s="54">
        <f>IF('Fixed data'!$G$19=FALSE,U64+U76,U64)</f>
        <v>-3.4551418222222201E-4</v>
      </c>
      <c r="V77" s="54">
        <f>IF('Fixed data'!$G$19=FALSE,V64+V76,V64)</f>
        <v>-3.3863196888888865E-4</v>
      </c>
      <c r="W77" s="54">
        <f>IF('Fixed data'!$G$19=FALSE,W64+W76,W64)</f>
        <v>-3.3174975555555529E-4</v>
      </c>
      <c r="X77" s="54">
        <f>IF('Fixed data'!$G$19=FALSE,X64+X76,X64)</f>
        <v>-3.2486754222222199E-4</v>
      </c>
      <c r="Y77" s="54">
        <f>IF('Fixed data'!$G$19=FALSE,Y64+Y76,Y64)</f>
        <v>-3.1798532888888863E-4</v>
      </c>
      <c r="Z77" s="54">
        <f>IF('Fixed data'!$G$19=FALSE,Z64+Z76,Z64)</f>
        <v>-3.1110311555555532E-4</v>
      </c>
      <c r="AA77" s="54">
        <f>IF('Fixed data'!$G$19=FALSE,AA64+AA76,AA64)</f>
        <v>-3.0422090222222197E-4</v>
      </c>
      <c r="AB77" s="54">
        <f>IF('Fixed data'!$G$19=FALSE,AB64+AB76,AB64)</f>
        <v>-2.9733868888888871E-4</v>
      </c>
      <c r="AC77" s="54">
        <f>IF('Fixed data'!$G$19=FALSE,AC64+AC76,AC64)</f>
        <v>-2.9045647555555536E-4</v>
      </c>
      <c r="AD77" s="54">
        <f>IF('Fixed data'!$G$19=FALSE,AD64+AD76,AD64)</f>
        <v>-2.83574262222222E-4</v>
      </c>
      <c r="AE77" s="54">
        <f>IF('Fixed data'!$G$19=FALSE,AE64+AE76,AE64)</f>
        <v>-2.7669204888888864E-4</v>
      </c>
      <c r="AF77" s="54">
        <f>IF('Fixed data'!$G$19=FALSE,AF64+AF76,AF64)</f>
        <v>-2.6980983555555539E-4</v>
      </c>
      <c r="AG77" s="54">
        <f>IF('Fixed data'!$G$19=FALSE,AG64+AG76,AG64)</f>
        <v>-2.6292762222222203E-4</v>
      </c>
      <c r="AH77" s="54">
        <f>IF('Fixed data'!$G$19=FALSE,AH64+AH76,AH64)</f>
        <v>-2.5604540888888872E-4</v>
      </c>
      <c r="AI77" s="54">
        <f>IF('Fixed data'!$G$19=FALSE,AI64+AI76,AI64)</f>
        <v>-2.4916319555555536E-4</v>
      </c>
      <c r="AJ77" s="54">
        <f>IF('Fixed data'!$G$19=FALSE,AJ64+AJ76,AJ64)</f>
        <v>-2.4228098222222206E-4</v>
      </c>
      <c r="AK77" s="54">
        <f>IF('Fixed data'!$G$19=FALSE,AK64+AK76,AK64)</f>
        <v>-2.353987688888887E-4</v>
      </c>
      <c r="AL77" s="54">
        <f>IF('Fixed data'!$G$19=FALSE,AL64+AL76,AL64)</f>
        <v>-2.285165555555554E-4</v>
      </c>
      <c r="AM77" s="54">
        <f>IF('Fixed data'!$G$19=FALSE,AM64+AM76,AM64)</f>
        <v>-2.2163434222222204E-4</v>
      </c>
      <c r="AN77" s="54">
        <f>IF('Fixed data'!$G$19=FALSE,AN64+AN76,AN64)</f>
        <v>-2.1475212888888873E-4</v>
      </c>
      <c r="AO77" s="54">
        <f>IF('Fixed data'!$G$19=FALSE,AO64+AO76,AO64)</f>
        <v>-2.0786991555555537E-4</v>
      </c>
      <c r="AP77" s="54">
        <f>IF('Fixed data'!$G$19=FALSE,AP64+AP76,AP64)</f>
        <v>-2.0098770222222207E-4</v>
      </c>
      <c r="AQ77" s="54">
        <f>IF('Fixed data'!$G$19=FALSE,AQ64+AQ76,AQ64)</f>
        <v>-1.9410548888888874E-4</v>
      </c>
      <c r="AR77" s="54">
        <f>IF('Fixed data'!$G$19=FALSE,AR64+AR76,AR64)</f>
        <v>-1.872232755555554E-4</v>
      </c>
      <c r="AS77" s="54">
        <f>IF('Fixed data'!$G$19=FALSE,AS64+AS76,AS64)</f>
        <v>-1.8034106222222207E-4</v>
      </c>
      <c r="AT77" s="54">
        <f>IF('Fixed data'!$G$19=FALSE,AT64+AT76,AT64)</f>
        <v>-1.7345884888888874E-4</v>
      </c>
      <c r="AU77" s="54">
        <f>IF('Fixed data'!$G$19=FALSE,AU64+AU76,AU64)</f>
        <v>-1.6657663555555541E-4</v>
      </c>
      <c r="AV77" s="54">
        <f>IF('Fixed data'!$G$19=FALSE,AV64+AV76,AV64)</f>
        <v>-1.5969442222222208E-4</v>
      </c>
      <c r="AW77" s="54">
        <f>IF('Fixed data'!$G$19=FALSE,AW64+AW76,AW64)</f>
        <v>-1.5281220888888874E-4</v>
      </c>
      <c r="AX77" s="54">
        <f>IF('Fixed data'!$G$19=FALSE,AX64+AX76,AX64)</f>
        <v>-1.4592999555555541E-4</v>
      </c>
      <c r="AY77" s="54">
        <f>IF('Fixed data'!$G$19=FALSE,AY64+AY76,AY64)</f>
        <v>1.6233759128625459E-19</v>
      </c>
      <c r="AZ77" s="54">
        <f>IF('Fixed data'!$G$19=FALSE,AZ64+AZ76,AZ64)</f>
        <v>1.6233759128625459E-19</v>
      </c>
      <c r="BA77" s="54">
        <f>IF('Fixed data'!$G$19=FALSE,BA64+BA76,BA64)</f>
        <v>1.6233759128625459E-19</v>
      </c>
      <c r="BB77" s="54">
        <f>IF('Fixed data'!$G$19=FALSE,BB64+BB76,BB64)</f>
        <v>1.6233759128625459E-19</v>
      </c>
      <c r="BC77" s="54">
        <f>IF('Fixed data'!$G$19=FALSE,BC64+BC76,BC64)</f>
        <v>1.6233759128625459E-19</v>
      </c>
      <c r="BD77" s="54">
        <f>IF('Fixed data'!$G$19=FALSE,BD64+BD76,BD64)</f>
        <v>1.6233759128625459E-19</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-1.6984056038647337E-3</v>
      </c>
      <c r="F80" s="55">
        <f t="shared" ref="F80:BD80" si="10">F77*F78</f>
        <v>-4.1891048306585662E-4</v>
      </c>
      <c r="G80" s="55">
        <f t="shared" si="10"/>
        <v>-3.985370659681021E-4</v>
      </c>
      <c r="H80" s="55">
        <f t="shared" si="10"/>
        <v>-3.7906251580024247E-4</v>
      </c>
      <c r="I80" s="55">
        <f t="shared" si="10"/>
        <v>-3.6044933766332915E-4</v>
      </c>
      <c r="J80" s="55">
        <f t="shared" si="10"/>
        <v>-3.426615446454749E-4</v>
      </c>
      <c r="K80" s="55">
        <f t="shared" si="10"/>
        <v>-3.2566459870970511E-4</v>
      </c>
      <c r="L80" s="55">
        <f t="shared" si="10"/>
        <v>-3.0942535385527294E-4</v>
      </c>
      <c r="M80" s="55">
        <f t="shared" si="10"/>
        <v>-2.9391200146627444E-4</v>
      </c>
      <c r="N80" s="55">
        <f t="shared" si="10"/>
        <v>-2.7909401776462947E-4</v>
      </c>
      <c r="O80" s="55">
        <f t="shared" si="10"/>
        <v>-2.6494211328759924E-4</v>
      </c>
      <c r="P80" s="55">
        <f t="shared" si="10"/>
        <v>-2.5142818431300701E-4</v>
      </c>
      <c r="Q80" s="55">
        <f t="shared" si="10"/>
        <v>-2.3852526615820708E-4</v>
      </c>
      <c r="R80" s="55">
        <f t="shared" si="10"/>
        <v>-2.2620748828162295E-4</v>
      </c>
      <c r="S80" s="55">
        <f t="shared" si="10"/>
        <v>-2.1445003111834814E-4</v>
      </c>
      <c r="T80" s="55">
        <f t="shared" si="10"/>
        <v>-2.0322908458387143E-4</v>
      </c>
      <c r="U80" s="55">
        <f t="shared" si="10"/>
        <v>-1.9252180818246935E-4</v>
      </c>
      <c r="V80" s="55">
        <f t="shared" si="10"/>
        <v>-1.8230629265918934E-4</v>
      </c>
      <c r="W80" s="55">
        <f t="shared" si="10"/>
        <v>-1.7256152313664506E-4</v>
      </c>
      <c r="X80" s="55">
        <f t="shared" si="10"/>
        <v>-1.632673436800541E-4</v>
      </c>
      <c r="Y80" s="55">
        <f t="shared" si="10"/>
        <v>-1.5440442323607731E-4</v>
      </c>
      <c r="Z80" s="55">
        <f t="shared" si="10"/>
        <v>-1.4595422289306721E-4</v>
      </c>
      <c r="AA80" s="55">
        <f t="shared" si="10"/>
        <v>-1.3789896441230535E-4</v>
      </c>
      <c r="AB80" s="55">
        <f t="shared" si="10"/>
        <v>-1.3022159998170779E-4</v>
      </c>
      <c r="AC80" s="55">
        <f t="shared" si="10"/>
        <v>-1.2290578314530536E-4</v>
      </c>
      <c r="AD80" s="55">
        <f t="shared" si="10"/>
        <v>-1.1593584086356673E-4</v>
      </c>
      <c r="AE80" s="55">
        <f t="shared" si="10"/>
        <v>-1.0929674666132491E-4</v>
      </c>
      <c r="AF80" s="55">
        <f t="shared" si="10"/>
        <v>-1.0297409482170029E-4</v>
      </c>
      <c r="AG80" s="55">
        <f t="shared" si="10"/>
        <v>-9.6954075585983023E-5</v>
      </c>
      <c r="AH80" s="55">
        <f t="shared" si="10"/>
        <v>-9.1223451320949895E-5</v>
      </c>
      <c r="AI80" s="55">
        <f t="shared" si="10"/>
        <v>-9.9662075269477143E-5</v>
      </c>
      <c r="AJ80" s="55">
        <f t="shared" si="10"/>
        <v>-9.4086678063968628E-5</v>
      </c>
      <c r="AK80" s="55">
        <f t="shared" si="10"/>
        <v>-8.8751514320198116E-5</v>
      </c>
      <c r="AL80" s="55">
        <f t="shared" si="10"/>
        <v>-8.3647319667866485E-5</v>
      </c>
      <c r="AM80" s="55">
        <f t="shared" si="10"/>
        <v>-7.8765165609960189E-5</v>
      </c>
      <c r="AN80" s="55">
        <f t="shared" si="10"/>
        <v>-7.4096447816619429E-5</v>
      </c>
      <c r="AO80" s="55">
        <f t="shared" si="10"/>
        <v>-6.9632874815982499E-5</v>
      </c>
      <c r="AP80" s="55">
        <f t="shared" si="10"/>
        <v>-6.5366457068813771E-5</v>
      </c>
      <c r="AQ80" s="55">
        <f t="shared" si="10"/>
        <v>-6.1289496414151974E-5</v>
      </c>
      <c r="AR80" s="55">
        <f t="shared" si="10"/>
        <v>-5.7394575873634965E-5</v>
      </c>
      <c r="AS80" s="55">
        <f t="shared" si="10"/>
        <v>-5.3674549802560123E-5</v>
      </c>
      <c r="AT80" s="55">
        <f t="shared" si="10"/>
        <v>-5.012253437613242E-5</v>
      </c>
      <c r="AU80" s="55">
        <f t="shared" si="10"/>
        <v>-4.6731898399729159E-5</v>
      </c>
      <c r="AV80" s="55">
        <f t="shared" si="10"/>
        <v>-4.3496254432377847E-5</v>
      </c>
      <c r="AW80" s="55">
        <f t="shared" si="10"/>
        <v>-4.0409450212997639E-5</v>
      </c>
      <c r="AX80" s="55">
        <f t="shared" si="10"/>
        <v>-3.7465560379298047E-5</v>
      </c>
      <c r="AY80" s="55">
        <f t="shared" si="10"/>
        <v>4.0464067513420747E-20</v>
      </c>
      <c r="AZ80" s="55">
        <f t="shared" si="10"/>
        <v>3.9285502440214315E-20</v>
      </c>
      <c r="BA80" s="55">
        <f t="shared" si="10"/>
        <v>3.814126450506245E-20</v>
      </c>
      <c r="BB80" s="55">
        <f t="shared" si="10"/>
        <v>3.7030353888410146E-20</v>
      </c>
      <c r="BC80" s="55">
        <f t="shared" si="10"/>
        <v>3.5951799891660336E-20</v>
      </c>
      <c r="BD80" s="55">
        <f t="shared" si="10"/>
        <v>3.4904660088990619E-20</v>
      </c>
    </row>
    <row r="81" spans="1:56" x14ac:dyDescent="0.3">
      <c r="A81" s="75"/>
      <c r="B81" s="15" t="s">
        <v>18</v>
      </c>
      <c r="C81" s="15"/>
      <c r="D81" s="14" t="s">
        <v>40</v>
      </c>
      <c r="E81" s="56">
        <f>+E80</f>
        <v>-1.6984056038647337E-3</v>
      </c>
      <c r="F81" s="56">
        <f t="shared" ref="F81:BD81" si="11">+E81+F80</f>
        <v>-2.1173160869305905E-3</v>
      </c>
      <c r="G81" s="56">
        <f t="shared" si="11"/>
        <v>-2.5158531528986926E-3</v>
      </c>
      <c r="H81" s="56">
        <f t="shared" si="11"/>
        <v>-2.8949156686989353E-3</v>
      </c>
      <c r="I81" s="56">
        <f t="shared" si="11"/>
        <v>-3.2553650063622645E-3</v>
      </c>
      <c r="J81" s="56">
        <f t="shared" si="11"/>
        <v>-3.5980265510077393E-3</v>
      </c>
      <c r="K81" s="56">
        <f t="shared" si="11"/>
        <v>-3.9236911497174442E-3</v>
      </c>
      <c r="L81" s="56">
        <f t="shared" si="11"/>
        <v>-4.2331165035727168E-3</v>
      </c>
      <c r="M81" s="56">
        <f t="shared" si="11"/>
        <v>-4.5270285050389913E-3</v>
      </c>
      <c r="N81" s="56">
        <f t="shared" si="11"/>
        <v>-4.8061225228036211E-3</v>
      </c>
      <c r="O81" s="56">
        <f t="shared" si="11"/>
        <v>-5.0710646360912206E-3</v>
      </c>
      <c r="P81" s="56">
        <f t="shared" si="11"/>
        <v>-5.3224928204042279E-3</v>
      </c>
      <c r="Q81" s="56">
        <f t="shared" si="11"/>
        <v>-5.5610180865624352E-3</v>
      </c>
      <c r="R81" s="56">
        <f t="shared" si="11"/>
        <v>-5.7872255748440578E-3</v>
      </c>
      <c r="S81" s="56">
        <f t="shared" si="11"/>
        <v>-6.0016756059624058E-3</v>
      </c>
      <c r="T81" s="56">
        <f t="shared" si="11"/>
        <v>-6.2049046905462771E-3</v>
      </c>
      <c r="U81" s="56">
        <f t="shared" si="11"/>
        <v>-6.3974264987287461E-3</v>
      </c>
      <c r="V81" s="56">
        <f t="shared" si="11"/>
        <v>-6.5797327913879357E-3</v>
      </c>
      <c r="W81" s="56">
        <f t="shared" si="11"/>
        <v>-6.7522943145245807E-3</v>
      </c>
      <c r="X81" s="56">
        <f t="shared" si="11"/>
        <v>-6.9155616582046346E-3</v>
      </c>
      <c r="Y81" s="56">
        <f t="shared" si="11"/>
        <v>-7.0699660814407123E-3</v>
      </c>
      <c r="Z81" s="56">
        <f t="shared" si="11"/>
        <v>-7.2159203043337793E-3</v>
      </c>
      <c r="AA81" s="56">
        <f t="shared" si="11"/>
        <v>-7.3538192687460846E-3</v>
      </c>
      <c r="AB81" s="56">
        <f t="shared" si="11"/>
        <v>-7.4840408687277919E-3</v>
      </c>
      <c r="AC81" s="56">
        <f t="shared" si="11"/>
        <v>-7.606946651873097E-3</v>
      </c>
      <c r="AD81" s="56">
        <f t="shared" si="11"/>
        <v>-7.7228824927366635E-3</v>
      </c>
      <c r="AE81" s="56">
        <f t="shared" si="11"/>
        <v>-7.8321792393979892E-3</v>
      </c>
      <c r="AF81" s="56">
        <f t="shared" si="11"/>
        <v>-7.9351533342196887E-3</v>
      </c>
      <c r="AG81" s="56">
        <f t="shared" si="11"/>
        <v>-8.0321074098056722E-3</v>
      </c>
      <c r="AH81" s="56">
        <f t="shared" si="11"/>
        <v>-8.1233308611266229E-3</v>
      </c>
      <c r="AI81" s="56">
        <f t="shared" si="11"/>
        <v>-8.2229929363960997E-3</v>
      </c>
      <c r="AJ81" s="56">
        <f t="shared" si="11"/>
        <v>-8.3170796144600677E-3</v>
      </c>
      <c r="AK81" s="56">
        <f t="shared" si="11"/>
        <v>-8.405831128780265E-3</v>
      </c>
      <c r="AL81" s="56">
        <f t="shared" si="11"/>
        <v>-8.489478448448131E-3</v>
      </c>
      <c r="AM81" s="56">
        <f t="shared" si="11"/>
        <v>-8.5682436140580905E-3</v>
      </c>
      <c r="AN81" s="56">
        <f t="shared" si="11"/>
        <v>-8.6423400618747103E-3</v>
      </c>
      <c r="AO81" s="56">
        <f t="shared" si="11"/>
        <v>-8.7119729366906921E-3</v>
      </c>
      <c r="AP81" s="56">
        <f t="shared" si="11"/>
        <v>-8.7773393937595062E-3</v>
      </c>
      <c r="AQ81" s="56">
        <f t="shared" si="11"/>
        <v>-8.8386288901736582E-3</v>
      </c>
      <c r="AR81" s="56">
        <f t="shared" si="11"/>
        <v>-8.8960234660472939E-3</v>
      </c>
      <c r="AS81" s="56">
        <f t="shared" si="11"/>
        <v>-8.9496980158498534E-3</v>
      </c>
      <c r="AT81" s="56">
        <f t="shared" si="11"/>
        <v>-8.999820550225985E-3</v>
      </c>
      <c r="AU81" s="56">
        <f t="shared" si="11"/>
        <v>-9.0465524486257141E-3</v>
      </c>
      <c r="AV81" s="56">
        <f t="shared" si="11"/>
        <v>-9.0900487030580925E-3</v>
      </c>
      <c r="AW81" s="56">
        <f t="shared" si="11"/>
        <v>-9.1304581532710895E-3</v>
      </c>
      <c r="AX81" s="56">
        <f t="shared" si="11"/>
        <v>-9.1679237136503867E-3</v>
      </c>
      <c r="AY81" s="56">
        <f t="shared" si="11"/>
        <v>-9.1679237136503867E-3</v>
      </c>
      <c r="AZ81" s="56">
        <f t="shared" si="11"/>
        <v>-9.1679237136503867E-3</v>
      </c>
      <c r="BA81" s="56">
        <f t="shared" si="11"/>
        <v>-9.1679237136503867E-3</v>
      </c>
      <c r="BB81" s="56">
        <f t="shared" si="11"/>
        <v>-9.1679237136503867E-3</v>
      </c>
      <c r="BC81" s="56">
        <f t="shared" si="11"/>
        <v>-9.1679237136503867E-3</v>
      </c>
      <c r="BD81" s="56">
        <f t="shared" si="11"/>
        <v>-9.1679237136503867E-3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heetViews>
  <sheetFormatPr defaultRowHeight="15" x14ac:dyDescent="0.25"/>
  <cols>
    <col min="1" max="1" width="5.85546875" customWidth="1"/>
    <col min="2" max="2" width="64.85546875" customWidth="1"/>
    <col min="3" max="3" width="82.42578125" customWidth="1"/>
  </cols>
  <sheetData>
    <row r="1" spans="1:3" ht="18.75" x14ac:dyDescent="0.3">
      <c r="A1" s="1" t="s">
        <v>82</v>
      </c>
    </row>
    <row r="2" spans="1:3" x14ac:dyDescent="0.25">
      <c r="A2" t="s">
        <v>78</v>
      </c>
    </row>
    <row r="4" spans="1:3" ht="15.75" thickBot="1" x14ac:dyDescent="0.3"/>
    <row r="5" spans="1:3" x14ac:dyDescent="0.25">
      <c r="A5" s="190" t="s">
        <v>11</v>
      </c>
      <c r="B5" s="134" t="s">
        <v>158</v>
      </c>
      <c r="C5" s="140" t="s">
        <v>349</v>
      </c>
    </row>
    <row r="6" spans="1:3" ht="75" x14ac:dyDescent="0.25">
      <c r="A6" s="191"/>
      <c r="B6" s="136" t="s">
        <v>181</v>
      </c>
      <c r="C6" s="141" t="s">
        <v>347</v>
      </c>
    </row>
    <row r="7" spans="1:3" x14ac:dyDescent="0.25">
      <c r="A7" s="191"/>
      <c r="B7" s="136" t="s">
        <v>198</v>
      </c>
      <c r="C7" s="142"/>
    </row>
    <row r="8" spans="1:3" x14ac:dyDescent="0.25">
      <c r="A8" s="191"/>
      <c r="B8" s="136" t="s">
        <v>198</v>
      </c>
      <c r="C8" s="142"/>
    </row>
    <row r="9" spans="1:3" x14ac:dyDescent="0.25">
      <c r="A9" s="191"/>
      <c r="B9" s="136" t="s">
        <v>198</v>
      </c>
      <c r="C9" s="142"/>
    </row>
    <row r="10" spans="1:3" ht="15.75" thickBot="1" x14ac:dyDescent="0.3">
      <c r="A10" s="192"/>
      <c r="B10" s="125" t="s">
        <v>197</v>
      </c>
      <c r="C10" s="143"/>
    </row>
    <row r="11" spans="1:3" ht="15.75" thickBot="1" x14ac:dyDescent="0.3"/>
    <row r="12" spans="1:3" x14ac:dyDescent="0.25">
      <c r="A12" s="193" t="s">
        <v>301</v>
      </c>
      <c r="B12" s="144" t="s">
        <v>158</v>
      </c>
      <c r="C12" s="140" t="s">
        <v>348</v>
      </c>
    </row>
    <row r="13" spans="1:3" ht="15.75" x14ac:dyDescent="0.3">
      <c r="A13" s="194"/>
      <c r="B13" s="61" t="s">
        <v>198</v>
      </c>
      <c r="C13" s="145"/>
    </row>
    <row r="14" spans="1:3" ht="15.75" x14ac:dyDescent="0.3">
      <c r="A14" s="194"/>
      <c r="B14" s="61" t="s">
        <v>198</v>
      </c>
      <c r="C14" s="145"/>
    </row>
    <row r="15" spans="1:3" ht="15.75" x14ac:dyDescent="0.3">
      <c r="A15" s="194"/>
      <c r="B15" s="61" t="s">
        <v>198</v>
      </c>
      <c r="C15" s="145"/>
    </row>
    <row r="16" spans="1:3" ht="15.75" x14ac:dyDescent="0.3">
      <c r="A16" s="194"/>
      <c r="B16" s="61" t="s">
        <v>198</v>
      </c>
      <c r="C16" s="145"/>
    </row>
    <row r="17" spans="1:3" ht="15.75" x14ac:dyDescent="0.3">
      <c r="A17" s="194"/>
      <c r="B17" s="61" t="s">
        <v>198</v>
      </c>
      <c r="C17" s="145"/>
    </row>
    <row r="18" spans="1:3" ht="16.5" thickBot="1" x14ac:dyDescent="0.35">
      <c r="A18" s="195"/>
      <c r="B18" s="126" t="s">
        <v>321</v>
      </c>
      <c r="C18" s="146"/>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60" sqref="E6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-1.548323066886158E-2</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-1.8675086384847894E-2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-2.0753785687985204E-2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-2.2783426458567919E-2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1" t="s">
        <v>158</v>
      </c>
      <c r="C13" s="60" t="s">
        <v>351</v>
      </c>
      <c r="D13" s="61" t="s">
        <v>40</v>
      </c>
      <c r="E13" s="62">
        <f>'Baseline scenario'!E7-0.02</f>
        <v>-2.1999999999999999E-2</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3"/>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4"/>
      <c r="B18" s="125" t="s">
        <v>197</v>
      </c>
      <c r="C18" s="131"/>
      <c r="D18" s="126" t="s">
        <v>40</v>
      </c>
      <c r="E18" s="59">
        <f>SUM(E13:E17)</f>
        <v>-2.1999999999999999E-2</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8" t="s">
        <v>301</v>
      </c>
      <c r="B19" s="61" t="s">
        <v>158</v>
      </c>
      <c r="C19" s="8"/>
      <c r="D19" s="9" t="s">
        <v>40</v>
      </c>
      <c r="E19" s="33">
        <f>-'Baseline scenario'!E7</f>
        <v>2E-3</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8"/>
      <c r="B20" s="61" t="s">
        <v>198</v>
      </c>
      <c r="C20" s="8"/>
      <c r="D20" s="9" t="s">
        <v>40</v>
      </c>
      <c r="E20" s="33">
        <f>'Option 1'!E20</f>
        <v>0</v>
      </c>
      <c r="F20" s="33">
        <f>'Option 1'!F20</f>
        <v>0</v>
      </c>
      <c r="G20" s="33">
        <f>'Option 1'!G20</f>
        <v>0</v>
      </c>
      <c r="H20" s="33">
        <f>'Option 1'!H20</f>
        <v>0</v>
      </c>
      <c r="I20" s="33">
        <f>'Option 1'!I20</f>
        <v>0</v>
      </c>
      <c r="J20" s="33">
        <f>'Option 1'!J20</f>
        <v>0</v>
      </c>
      <c r="K20" s="33">
        <f>'Option 1'!K20</f>
        <v>0</v>
      </c>
      <c r="L20" s="33">
        <f>'Option 1'!L20</f>
        <v>0</v>
      </c>
      <c r="M20" s="33">
        <f>'Option 1'!M20</f>
        <v>0</v>
      </c>
      <c r="N20" s="33">
        <f>'Option 1'!N20</f>
        <v>0</v>
      </c>
      <c r="O20" s="33">
        <f>'Option 1'!O20</f>
        <v>0</v>
      </c>
      <c r="P20" s="33">
        <f>'Option 1'!P20</f>
        <v>0</v>
      </c>
      <c r="Q20" s="33">
        <f>'Option 1'!Q20</f>
        <v>0</v>
      </c>
      <c r="R20" s="33">
        <f>'Option 1'!R20</f>
        <v>0</v>
      </c>
      <c r="S20" s="33">
        <f>'Option 1'!S20</f>
        <v>0</v>
      </c>
      <c r="T20" s="33">
        <f>'Option 1'!T20</f>
        <v>0</v>
      </c>
      <c r="U20" s="33">
        <f>'Option 1'!U20</f>
        <v>0</v>
      </c>
      <c r="V20" s="33">
        <f>'Option 1'!V20</f>
        <v>0</v>
      </c>
      <c r="W20" s="33">
        <f>'Option 1'!W20</f>
        <v>0</v>
      </c>
      <c r="X20" s="33">
        <f>'Option 1'!X20</f>
        <v>0</v>
      </c>
      <c r="Y20" s="33">
        <f>'Option 1'!Y20</f>
        <v>0</v>
      </c>
      <c r="Z20" s="33">
        <f>'Option 1'!Z20</f>
        <v>0</v>
      </c>
      <c r="AA20" s="33">
        <f>'Option 1'!AA20</f>
        <v>0</v>
      </c>
      <c r="AB20" s="33">
        <f>'Option 1'!AB20</f>
        <v>0</v>
      </c>
      <c r="AC20" s="33">
        <f>'Option 1'!AC20</f>
        <v>0</v>
      </c>
      <c r="AD20" s="33">
        <f>'Option 1'!AD20</f>
        <v>0</v>
      </c>
      <c r="AE20" s="33">
        <f>'Option 1'!AE20</f>
        <v>0</v>
      </c>
      <c r="AF20" s="33">
        <f>'Option 1'!AF20</f>
        <v>0</v>
      </c>
      <c r="AG20" s="33">
        <f>'Option 1'!AG20</f>
        <v>0</v>
      </c>
      <c r="AH20" s="33">
        <f>'Option 1'!AH20</f>
        <v>0</v>
      </c>
      <c r="AI20" s="33">
        <f>'Option 1'!AI20</f>
        <v>0</v>
      </c>
      <c r="AJ20" s="33">
        <f>'Option 1'!AJ20</f>
        <v>0</v>
      </c>
      <c r="AK20" s="33">
        <f>'Option 1'!AK20</f>
        <v>0</v>
      </c>
      <c r="AL20" s="33">
        <f>'Option 1'!AL20</f>
        <v>0</v>
      </c>
      <c r="AM20" s="33">
        <f>'Option 1'!AM20</f>
        <v>0</v>
      </c>
      <c r="AN20" s="33">
        <f>'Option 1'!AN20</f>
        <v>0</v>
      </c>
      <c r="AO20" s="33">
        <f>'Option 1'!AO20</f>
        <v>0</v>
      </c>
      <c r="AP20" s="33">
        <f>'Option 1'!AP20</f>
        <v>0</v>
      </c>
      <c r="AQ20" s="33">
        <f>'Option 1'!AQ20</f>
        <v>0</v>
      </c>
      <c r="AR20" s="33">
        <f>'Option 1'!AR20</f>
        <v>0</v>
      </c>
      <c r="AS20" s="33">
        <f>'Option 1'!AS20</f>
        <v>0</v>
      </c>
      <c r="AT20" s="33">
        <f>'Option 1'!AT20</f>
        <v>0</v>
      </c>
      <c r="AU20" s="33">
        <f>'Option 1'!AU20</f>
        <v>0</v>
      </c>
      <c r="AV20" s="33">
        <f>'Option 1'!AV20</f>
        <v>0</v>
      </c>
      <c r="AW20" s="33">
        <f>'Option 1'!AW20</f>
        <v>0</v>
      </c>
      <c r="AX20" s="33"/>
      <c r="AY20" s="33"/>
      <c r="AZ20" s="33"/>
      <c r="BA20" s="33"/>
      <c r="BB20" s="33"/>
      <c r="BC20" s="33"/>
      <c r="BD20" s="33"/>
    </row>
    <row r="21" spans="1:56" x14ac:dyDescent="0.3">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9"/>
      <c r="B25" s="61" t="s">
        <v>321</v>
      </c>
      <c r="C25" s="8"/>
      <c r="D25" s="9" t="s">
        <v>40</v>
      </c>
      <c r="E25" s="68">
        <f>SUM(E19:E24)</f>
        <v>2E-3</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-1.9999999999999997E-2</v>
      </c>
      <c r="F26" s="59">
        <f t="shared" ref="F26:BD26" si="2">F18+F25</f>
        <v>0</v>
      </c>
      <c r="G26" s="59">
        <f t="shared" si="2"/>
        <v>0</v>
      </c>
      <c r="H26" s="59">
        <f t="shared" si="2"/>
        <v>0</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6"/>
      <c r="B28" s="9" t="s">
        <v>12</v>
      </c>
      <c r="C28" s="9" t="s">
        <v>43</v>
      </c>
      <c r="D28" s="9" t="s">
        <v>40</v>
      </c>
      <c r="E28" s="34">
        <f>E26*E27</f>
        <v>-1.5999999999999997E-2</v>
      </c>
      <c r="F28" s="34">
        <f t="shared" ref="F28:AW28" si="3">F26*F27</f>
        <v>0</v>
      </c>
      <c r="G28" s="34">
        <f t="shared" si="3"/>
        <v>0</v>
      </c>
      <c r="H28" s="34">
        <f t="shared" si="3"/>
        <v>0</v>
      </c>
      <c r="I28" s="34">
        <f t="shared" si="3"/>
        <v>0</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x14ac:dyDescent="0.3">
      <c r="A29" s="116"/>
      <c r="B29" s="9" t="s">
        <v>93</v>
      </c>
      <c r="C29" s="11" t="s">
        <v>44</v>
      </c>
      <c r="D29" s="9" t="s">
        <v>40</v>
      </c>
      <c r="E29" s="34">
        <f>E26-E28</f>
        <v>-4.0000000000000001E-3</v>
      </c>
      <c r="F29" s="34">
        <f t="shared" ref="F29:AW29" si="4">F26-F28</f>
        <v>0</v>
      </c>
      <c r="G29" s="34">
        <f t="shared" si="4"/>
        <v>0</v>
      </c>
      <c r="H29" s="34">
        <f t="shared" si="4"/>
        <v>0</v>
      </c>
      <c r="I29" s="34">
        <f t="shared" si="4"/>
        <v>0</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x14ac:dyDescent="0.35">
      <c r="A30" s="116"/>
      <c r="B30" s="9" t="s">
        <v>1</v>
      </c>
      <c r="C30" s="11" t="s">
        <v>53</v>
      </c>
      <c r="D30" s="9" t="s">
        <v>40</v>
      </c>
      <c r="F30" s="34">
        <f>$E$28/'Fixed data'!$C$7</f>
        <v>-3.5555555555555546E-4</v>
      </c>
      <c r="G30" s="34">
        <f>$E$28/'Fixed data'!$C$7</f>
        <v>-3.5555555555555546E-4</v>
      </c>
      <c r="H30" s="34">
        <f>$E$28/'Fixed data'!$C$7</f>
        <v>-3.5555555555555546E-4</v>
      </c>
      <c r="I30" s="34">
        <f>$E$28/'Fixed data'!$C$7</f>
        <v>-3.5555555555555546E-4</v>
      </c>
      <c r="J30" s="34">
        <f>$E$28/'Fixed data'!$C$7</f>
        <v>-3.5555555555555546E-4</v>
      </c>
      <c r="K30" s="34">
        <f>$E$28/'Fixed data'!$C$7</f>
        <v>-3.5555555555555546E-4</v>
      </c>
      <c r="L30" s="34">
        <f>$E$28/'Fixed data'!$C$7</f>
        <v>-3.5555555555555546E-4</v>
      </c>
      <c r="M30" s="34">
        <f>$E$28/'Fixed data'!$C$7</f>
        <v>-3.5555555555555546E-4</v>
      </c>
      <c r="N30" s="34">
        <f>$E$28/'Fixed data'!$C$7</f>
        <v>-3.5555555555555546E-4</v>
      </c>
      <c r="O30" s="34">
        <f>$E$28/'Fixed data'!$C$7</f>
        <v>-3.5555555555555546E-4</v>
      </c>
      <c r="P30" s="34">
        <f>$E$28/'Fixed data'!$C$7</f>
        <v>-3.5555555555555546E-4</v>
      </c>
      <c r="Q30" s="34">
        <f>$E$28/'Fixed data'!$C$7</f>
        <v>-3.5555555555555546E-4</v>
      </c>
      <c r="R30" s="34">
        <f>$E$28/'Fixed data'!$C$7</f>
        <v>-3.5555555555555546E-4</v>
      </c>
      <c r="S30" s="34">
        <f>$E$28/'Fixed data'!$C$7</f>
        <v>-3.5555555555555546E-4</v>
      </c>
      <c r="T30" s="34">
        <f>$E$28/'Fixed data'!$C$7</f>
        <v>-3.5555555555555546E-4</v>
      </c>
      <c r="U30" s="34">
        <f>$E$28/'Fixed data'!$C$7</f>
        <v>-3.5555555555555546E-4</v>
      </c>
      <c r="V30" s="34">
        <f>$E$28/'Fixed data'!$C$7</f>
        <v>-3.5555555555555546E-4</v>
      </c>
      <c r="W30" s="34">
        <f>$E$28/'Fixed data'!$C$7</f>
        <v>-3.5555555555555546E-4</v>
      </c>
      <c r="X30" s="34">
        <f>$E$28/'Fixed data'!$C$7</f>
        <v>-3.5555555555555546E-4</v>
      </c>
      <c r="Y30" s="34">
        <f>$E$28/'Fixed data'!$C$7</f>
        <v>-3.5555555555555546E-4</v>
      </c>
      <c r="Z30" s="34">
        <f>$E$28/'Fixed data'!$C$7</f>
        <v>-3.5555555555555546E-4</v>
      </c>
      <c r="AA30" s="34">
        <f>$E$28/'Fixed data'!$C$7</f>
        <v>-3.5555555555555546E-4</v>
      </c>
      <c r="AB30" s="34">
        <f>$E$28/'Fixed data'!$C$7</f>
        <v>-3.5555555555555546E-4</v>
      </c>
      <c r="AC30" s="34">
        <f>$E$28/'Fixed data'!$C$7</f>
        <v>-3.5555555555555546E-4</v>
      </c>
      <c r="AD30" s="34">
        <f>$E$28/'Fixed data'!$C$7</f>
        <v>-3.5555555555555546E-4</v>
      </c>
      <c r="AE30" s="34">
        <f>$E$28/'Fixed data'!$C$7</f>
        <v>-3.5555555555555546E-4</v>
      </c>
      <c r="AF30" s="34">
        <f>$E$28/'Fixed data'!$C$7</f>
        <v>-3.5555555555555546E-4</v>
      </c>
      <c r="AG30" s="34">
        <f>$E$28/'Fixed data'!$C$7</f>
        <v>-3.5555555555555546E-4</v>
      </c>
      <c r="AH30" s="34">
        <f>$E$28/'Fixed data'!$C$7</f>
        <v>-3.5555555555555546E-4</v>
      </c>
      <c r="AI30" s="34">
        <f>$E$28/'Fixed data'!$C$7</f>
        <v>-3.5555555555555546E-4</v>
      </c>
      <c r="AJ30" s="34">
        <f>$E$28/'Fixed data'!$C$7</f>
        <v>-3.5555555555555546E-4</v>
      </c>
      <c r="AK30" s="34">
        <f>$E$28/'Fixed data'!$C$7</f>
        <v>-3.5555555555555546E-4</v>
      </c>
      <c r="AL30" s="34">
        <f>$E$28/'Fixed data'!$C$7</f>
        <v>-3.5555555555555546E-4</v>
      </c>
      <c r="AM30" s="34">
        <f>$E$28/'Fixed data'!$C$7</f>
        <v>-3.5555555555555546E-4</v>
      </c>
      <c r="AN30" s="34">
        <f>$E$28/'Fixed data'!$C$7</f>
        <v>-3.5555555555555546E-4</v>
      </c>
      <c r="AO30" s="34">
        <f>$E$28/'Fixed data'!$C$7</f>
        <v>-3.5555555555555546E-4</v>
      </c>
      <c r="AP30" s="34">
        <f>$E$28/'Fixed data'!$C$7</f>
        <v>-3.5555555555555546E-4</v>
      </c>
      <c r="AQ30" s="34">
        <f>$E$28/'Fixed data'!$C$7</f>
        <v>-3.5555555555555546E-4</v>
      </c>
      <c r="AR30" s="34">
        <f>$E$28/'Fixed data'!$C$7</f>
        <v>-3.5555555555555546E-4</v>
      </c>
      <c r="AS30" s="34">
        <f>$E$28/'Fixed data'!$C$7</f>
        <v>-3.5555555555555546E-4</v>
      </c>
      <c r="AT30" s="34">
        <f>$E$28/'Fixed data'!$C$7</f>
        <v>-3.5555555555555546E-4</v>
      </c>
      <c r="AU30" s="34">
        <f>$E$28/'Fixed data'!$C$7</f>
        <v>-3.5555555555555546E-4</v>
      </c>
      <c r="AV30" s="34">
        <f>$E$28/'Fixed data'!$C$7</f>
        <v>-3.5555555555555546E-4</v>
      </c>
      <c r="AW30" s="34">
        <f>$E$28/'Fixed data'!$C$7</f>
        <v>-3.5555555555555546E-4</v>
      </c>
      <c r="AX30" s="34">
        <f>$E$28/'Fixed data'!$C$7</f>
        <v>-3.5555555555555546E-4</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5">SUM(F30:F59)</f>
        <v>-3.5555555555555546E-4</v>
      </c>
      <c r="G60" s="34">
        <f t="shared" si="5"/>
        <v>-3.5555555555555546E-4</v>
      </c>
      <c r="H60" s="34">
        <f t="shared" si="5"/>
        <v>-3.5555555555555546E-4</v>
      </c>
      <c r="I60" s="34">
        <f t="shared" si="5"/>
        <v>-3.5555555555555546E-4</v>
      </c>
      <c r="J60" s="34">
        <f t="shared" si="5"/>
        <v>-3.5555555555555546E-4</v>
      </c>
      <c r="K60" s="34">
        <f t="shared" si="5"/>
        <v>-3.5555555555555546E-4</v>
      </c>
      <c r="L60" s="34">
        <f t="shared" si="5"/>
        <v>-3.5555555555555546E-4</v>
      </c>
      <c r="M60" s="34">
        <f t="shared" si="5"/>
        <v>-3.5555555555555546E-4</v>
      </c>
      <c r="N60" s="34">
        <f t="shared" si="5"/>
        <v>-3.5555555555555546E-4</v>
      </c>
      <c r="O60" s="34">
        <f t="shared" si="5"/>
        <v>-3.5555555555555546E-4</v>
      </c>
      <c r="P60" s="34">
        <f t="shared" si="5"/>
        <v>-3.5555555555555546E-4</v>
      </c>
      <c r="Q60" s="34">
        <f t="shared" si="5"/>
        <v>-3.5555555555555546E-4</v>
      </c>
      <c r="R60" s="34">
        <f t="shared" si="5"/>
        <v>-3.5555555555555546E-4</v>
      </c>
      <c r="S60" s="34">
        <f t="shared" si="5"/>
        <v>-3.5555555555555546E-4</v>
      </c>
      <c r="T60" s="34">
        <f t="shared" si="5"/>
        <v>-3.5555555555555546E-4</v>
      </c>
      <c r="U60" s="34">
        <f t="shared" si="5"/>
        <v>-3.5555555555555546E-4</v>
      </c>
      <c r="V60" s="34">
        <f t="shared" si="5"/>
        <v>-3.5555555555555546E-4</v>
      </c>
      <c r="W60" s="34">
        <f t="shared" si="5"/>
        <v>-3.5555555555555546E-4</v>
      </c>
      <c r="X60" s="34">
        <f t="shared" si="5"/>
        <v>-3.5555555555555546E-4</v>
      </c>
      <c r="Y60" s="34">
        <f t="shared" si="5"/>
        <v>-3.5555555555555546E-4</v>
      </c>
      <c r="Z60" s="34">
        <f t="shared" si="5"/>
        <v>-3.5555555555555546E-4</v>
      </c>
      <c r="AA60" s="34">
        <f t="shared" si="5"/>
        <v>-3.5555555555555546E-4</v>
      </c>
      <c r="AB60" s="34">
        <f t="shared" si="5"/>
        <v>-3.5555555555555546E-4</v>
      </c>
      <c r="AC60" s="34">
        <f t="shared" si="5"/>
        <v>-3.5555555555555546E-4</v>
      </c>
      <c r="AD60" s="34">
        <f t="shared" si="5"/>
        <v>-3.5555555555555546E-4</v>
      </c>
      <c r="AE60" s="34">
        <f t="shared" si="5"/>
        <v>-3.5555555555555546E-4</v>
      </c>
      <c r="AF60" s="34">
        <f t="shared" si="5"/>
        <v>-3.5555555555555546E-4</v>
      </c>
      <c r="AG60" s="34">
        <f t="shared" si="5"/>
        <v>-3.5555555555555546E-4</v>
      </c>
      <c r="AH60" s="34">
        <f t="shared" si="5"/>
        <v>-3.5555555555555546E-4</v>
      </c>
      <c r="AI60" s="34">
        <f t="shared" si="5"/>
        <v>-3.5555555555555546E-4</v>
      </c>
      <c r="AJ60" s="34">
        <f t="shared" si="5"/>
        <v>-3.5555555555555546E-4</v>
      </c>
      <c r="AK60" s="34">
        <f t="shared" si="5"/>
        <v>-3.5555555555555546E-4</v>
      </c>
      <c r="AL60" s="34">
        <f t="shared" si="5"/>
        <v>-3.5555555555555546E-4</v>
      </c>
      <c r="AM60" s="34">
        <f t="shared" si="5"/>
        <v>-3.5555555555555546E-4</v>
      </c>
      <c r="AN60" s="34">
        <f t="shared" si="5"/>
        <v>-3.5555555555555546E-4</v>
      </c>
      <c r="AO60" s="34">
        <f t="shared" si="5"/>
        <v>-3.5555555555555546E-4</v>
      </c>
      <c r="AP60" s="34">
        <f t="shared" si="5"/>
        <v>-3.5555555555555546E-4</v>
      </c>
      <c r="AQ60" s="34">
        <f t="shared" si="5"/>
        <v>-3.5555555555555546E-4</v>
      </c>
      <c r="AR60" s="34">
        <f t="shared" si="5"/>
        <v>-3.5555555555555546E-4</v>
      </c>
      <c r="AS60" s="34">
        <f t="shared" si="5"/>
        <v>-3.5555555555555546E-4</v>
      </c>
      <c r="AT60" s="34">
        <f t="shared" si="5"/>
        <v>-3.5555555555555546E-4</v>
      </c>
      <c r="AU60" s="34">
        <f t="shared" si="5"/>
        <v>-3.5555555555555546E-4</v>
      </c>
      <c r="AV60" s="34">
        <f t="shared" si="5"/>
        <v>-3.5555555555555546E-4</v>
      </c>
      <c r="AW60" s="34">
        <f t="shared" si="5"/>
        <v>-3.5555555555555546E-4</v>
      </c>
      <c r="AX60" s="34">
        <f t="shared" si="5"/>
        <v>-3.5555555555555546E-4</v>
      </c>
      <c r="AY60" s="34">
        <f t="shared" si="5"/>
        <v>0</v>
      </c>
      <c r="AZ60" s="34">
        <f t="shared" si="5"/>
        <v>0</v>
      </c>
      <c r="BA60" s="34">
        <f t="shared" si="5"/>
        <v>0</v>
      </c>
      <c r="BB60" s="34">
        <f t="shared" si="5"/>
        <v>0</v>
      </c>
      <c r="BC60" s="34">
        <f t="shared" si="5"/>
        <v>0</v>
      </c>
      <c r="BD60" s="34">
        <f t="shared" si="5"/>
        <v>0</v>
      </c>
    </row>
    <row r="61" spans="1:56" ht="17.25" hidden="1" customHeight="1" outlineLevel="1" x14ac:dyDescent="0.35">
      <c r="A61" s="116"/>
      <c r="B61" s="9" t="s">
        <v>35</v>
      </c>
      <c r="C61" s="9" t="s">
        <v>62</v>
      </c>
      <c r="D61" s="9" t="s">
        <v>40</v>
      </c>
      <c r="E61" s="34">
        <v>0</v>
      </c>
      <c r="F61" s="34">
        <f>E62</f>
        <v>-1.5999999999999997E-2</v>
      </c>
      <c r="G61" s="34">
        <f t="shared" ref="G61:BD61" si="6">F62</f>
        <v>-1.564444444444444E-2</v>
      </c>
      <c r="H61" s="34">
        <f t="shared" si="6"/>
        <v>-1.5288888888888885E-2</v>
      </c>
      <c r="I61" s="34">
        <f t="shared" si="6"/>
        <v>-1.493333333333333E-2</v>
      </c>
      <c r="J61" s="34">
        <f t="shared" si="6"/>
        <v>-1.4577777777777775E-2</v>
      </c>
      <c r="K61" s="34">
        <f t="shared" si="6"/>
        <v>-1.4222222222222219E-2</v>
      </c>
      <c r="L61" s="34">
        <f t="shared" si="6"/>
        <v>-1.3866666666666664E-2</v>
      </c>
      <c r="M61" s="34">
        <f t="shared" si="6"/>
        <v>-1.3511111111111109E-2</v>
      </c>
      <c r="N61" s="34">
        <f t="shared" si="6"/>
        <v>-1.3155555555555554E-2</v>
      </c>
      <c r="O61" s="34">
        <f t="shared" si="6"/>
        <v>-1.2799999999999999E-2</v>
      </c>
      <c r="P61" s="34">
        <f t="shared" si="6"/>
        <v>-1.2444444444444444E-2</v>
      </c>
      <c r="Q61" s="34">
        <f t="shared" si="6"/>
        <v>-1.2088888888888889E-2</v>
      </c>
      <c r="R61" s="34">
        <f t="shared" si="6"/>
        <v>-1.1733333333333333E-2</v>
      </c>
      <c r="S61" s="34">
        <f t="shared" si="6"/>
        <v>-1.1377777777777778E-2</v>
      </c>
      <c r="T61" s="34">
        <f t="shared" si="6"/>
        <v>-1.1022222222222223E-2</v>
      </c>
      <c r="U61" s="34">
        <f t="shared" si="6"/>
        <v>-1.0666666666666668E-2</v>
      </c>
      <c r="V61" s="34">
        <f t="shared" si="6"/>
        <v>-1.0311111111111113E-2</v>
      </c>
      <c r="W61" s="34">
        <f t="shared" si="6"/>
        <v>-9.9555555555555578E-3</v>
      </c>
      <c r="X61" s="34">
        <f t="shared" si="6"/>
        <v>-9.6000000000000026E-3</v>
      </c>
      <c r="Y61" s="34">
        <f t="shared" si="6"/>
        <v>-9.2444444444444475E-3</v>
      </c>
      <c r="Z61" s="34">
        <f t="shared" si="6"/>
        <v>-8.8888888888888924E-3</v>
      </c>
      <c r="AA61" s="34">
        <f t="shared" si="6"/>
        <v>-8.5333333333333372E-3</v>
      </c>
      <c r="AB61" s="34">
        <f t="shared" si="6"/>
        <v>-8.1777777777777821E-3</v>
      </c>
      <c r="AC61" s="34">
        <f t="shared" si="6"/>
        <v>-7.8222222222222269E-3</v>
      </c>
      <c r="AD61" s="34">
        <f t="shared" si="6"/>
        <v>-7.4666666666666718E-3</v>
      </c>
      <c r="AE61" s="34">
        <f t="shared" si="6"/>
        <v>-7.1111111111111167E-3</v>
      </c>
      <c r="AF61" s="34">
        <f t="shared" si="6"/>
        <v>-6.7555555555555615E-3</v>
      </c>
      <c r="AG61" s="34">
        <f t="shared" si="6"/>
        <v>-6.4000000000000064E-3</v>
      </c>
      <c r="AH61" s="34">
        <f t="shared" si="6"/>
        <v>-6.0444444444444512E-3</v>
      </c>
      <c r="AI61" s="34">
        <f t="shared" si="6"/>
        <v>-5.6888888888888961E-3</v>
      </c>
      <c r="AJ61" s="34">
        <f t="shared" si="6"/>
        <v>-5.333333333333341E-3</v>
      </c>
      <c r="AK61" s="34">
        <f t="shared" si="6"/>
        <v>-4.9777777777777858E-3</v>
      </c>
      <c r="AL61" s="34">
        <f t="shared" si="6"/>
        <v>-4.6222222222222307E-3</v>
      </c>
      <c r="AM61" s="34">
        <f t="shared" si="6"/>
        <v>-4.2666666666666755E-3</v>
      </c>
      <c r="AN61" s="34">
        <f t="shared" si="6"/>
        <v>-3.9111111111111204E-3</v>
      </c>
      <c r="AO61" s="34">
        <f t="shared" si="6"/>
        <v>-3.5555555555555648E-3</v>
      </c>
      <c r="AP61" s="34">
        <f t="shared" si="6"/>
        <v>-3.2000000000000093E-3</v>
      </c>
      <c r="AQ61" s="34">
        <f t="shared" si="6"/>
        <v>-2.8444444444444537E-3</v>
      </c>
      <c r="AR61" s="34">
        <f t="shared" si="6"/>
        <v>-2.4888888888888981E-3</v>
      </c>
      <c r="AS61" s="34">
        <f t="shared" si="6"/>
        <v>-2.1333333333333425E-3</v>
      </c>
      <c r="AT61" s="34">
        <f t="shared" si="6"/>
        <v>-1.777777777777787E-3</v>
      </c>
      <c r="AU61" s="34">
        <f t="shared" si="6"/>
        <v>-1.4222222222222314E-3</v>
      </c>
      <c r="AV61" s="34">
        <f t="shared" si="6"/>
        <v>-1.0666666666666758E-3</v>
      </c>
      <c r="AW61" s="34">
        <f t="shared" si="6"/>
        <v>-7.1111111111112036E-4</v>
      </c>
      <c r="AX61" s="34">
        <f t="shared" si="6"/>
        <v>-3.555555555555649E-4</v>
      </c>
      <c r="AY61" s="34">
        <f t="shared" si="6"/>
        <v>-9.4325589006238886E-18</v>
      </c>
      <c r="AZ61" s="34">
        <f t="shared" si="6"/>
        <v>-9.4325589006238886E-18</v>
      </c>
      <c r="BA61" s="34">
        <f t="shared" si="6"/>
        <v>-9.4325589006238886E-18</v>
      </c>
      <c r="BB61" s="34">
        <f t="shared" si="6"/>
        <v>-9.4325589006238886E-18</v>
      </c>
      <c r="BC61" s="34">
        <f t="shared" si="6"/>
        <v>-9.4325589006238886E-18</v>
      </c>
      <c r="BD61" s="34">
        <f t="shared" si="6"/>
        <v>-9.4325589006238886E-18</v>
      </c>
    </row>
    <row r="62" spans="1:56" ht="16.5" hidden="1" customHeight="1" outlineLevel="1" x14ac:dyDescent="0.3">
      <c r="A62" s="116"/>
      <c r="B62" s="9" t="s">
        <v>34</v>
      </c>
      <c r="C62" s="9" t="s">
        <v>69</v>
      </c>
      <c r="D62" s="9" t="s">
        <v>40</v>
      </c>
      <c r="E62" s="34">
        <f t="shared" ref="E62:BD62" si="7">E28-E60+E61</f>
        <v>-1.5999999999999997E-2</v>
      </c>
      <c r="F62" s="34">
        <f t="shared" si="7"/>
        <v>-1.564444444444444E-2</v>
      </c>
      <c r="G62" s="34">
        <f t="shared" si="7"/>
        <v>-1.5288888888888885E-2</v>
      </c>
      <c r="H62" s="34">
        <f t="shared" si="7"/>
        <v>-1.493333333333333E-2</v>
      </c>
      <c r="I62" s="34">
        <f t="shared" si="7"/>
        <v>-1.4577777777777775E-2</v>
      </c>
      <c r="J62" s="34">
        <f t="shared" si="7"/>
        <v>-1.4222222222222219E-2</v>
      </c>
      <c r="K62" s="34">
        <f t="shared" si="7"/>
        <v>-1.3866666666666664E-2</v>
      </c>
      <c r="L62" s="34">
        <f t="shared" si="7"/>
        <v>-1.3511111111111109E-2</v>
      </c>
      <c r="M62" s="34">
        <f t="shared" si="7"/>
        <v>-1.3155555555555554E-2</v>
      </c>
      <c r="N62" s="34">
        <f t="shared" si="7"/>
        <v>-1.2799999999999999E-2</v>
      </c>
      <c r="O62" s="34">
        <f t="shared" si="7"/>
        <v>-1.2444444444444444E-2</v>
      </c>
      <c r="P62" s="34">
        <f t="shared" si="7"/>
        <v>-1.2088888888888889E-2</v>
      </c>
      <c r="Q62" s="34">
        <f t="shared" si="7"/>
        <v>-1.1733333333333333E-2</v>
      </c>
      <c r="R62" s="34">
        <f t="shared" si="7"/>
        <v>-1.1377777777777778E-2</v>
      </c>
      <c r="S62" s="34">
        <f t="shared" si="7"/>
        <v>-1.1022222222222223E-2</v>
      </c>
      <c r="T62" s="34">
        <f t="shared" si="7"/>
        <v>-1.0666666666666668E-2</v>
      </c>
      <c r="U62" s="34">
        <f t="shared" si="7"/>
        <v>-1.0311111111111113E-2</v>
      </c>
      <c r="V62" s="34">
        <f t="shared" si="7"/>
        <v>-9.9555555555555578E-3</v>
      </c>
      <c r="W62" s="34">
        <f t="shared" si="7"/>
        <v>-9.6000000000000026E-3</v>
      </c>
      <c r="X62" s="34">
        <f t="shared" si="7"/>
        <v>-9.2444444444444475E-3</v>
      </c>
      <c r="Y62" s="34">
        <f t="shared" si="7"/>
        <v>-8.8888888888888924E-3</v>
      </c>
      <c r="Z62" s="34">
        <f t="shared" si="7"/>
        <v>-8.5333333333333372E-3</v>
      </c>
      <c r="AA62" s="34">
        <f t="shared" si="7"/>
        <v>-8.1777777777777821E-3</v>
      </c>
      <c r="AB62" s="34">
        <f t="shared" si="7"/>
        <v>-7.8222222222222269E-3</v>
      </c>
      <c r="AC62" s="34">
        <f t="shared" si="7"/>
        <v>-7.4666666666666718E-3</v>
      </c>
      <c r="AD62" s="34">
        <f t="shared" si="7"/>
        <v>-7.1111111111111167E-3</v>
      </c>
      <c r="AE62" s="34">
        <f t="shared" si="7"/>
        <v>-6.7555555555555615E-3</v>
      </c>
      <c r="AF62" s="34">
        <f t="shared" si="7"/>
        <v>-6.4000000000000064E-3</v>
      </c>
      <c r="AG62" s="34">
        <f t="shared" si="7"/>
        <v>-6.0444444444444512E-3</v>
      </c>
      <c r="AH62" s="34">
        <f t="shared" si="7"/>
        <v>-5.6888888888888961E-3</v>
      </c>
      <c r="AI62" s="34">
        <f t="shared" si="7"/>
        <v>-5.333333333333341E-3</v>
      </c>
      <c r="AJ62" s="34">
        <f t="shared" si="7"/>
        <v>-4.9777777777777858E-3</v>
      </c>
      <c r="AK62" s="34">
        <f t="shared" si="7"/>
        <v>-4.6222222222222307E-3</v>
      </c>
      <c r="AL62" s="34">
        <f t="shared" si="7"/>
        <v>-4.2666666666666755E-3</v>
      </c>
      <c r="AM62" s="34">
        <f t="shared" si="7"/>
        <v>-3.9111111111111204E-3</v>
      </c>
      <c r="AN62" s="34">
        <f t="shared" si="7"/>
        <v>-3.5555555555555648E-3</v>
      </c>
      <c r="AO62" s="34">
        <f t="shared" si="7"/>
        <v>-3.2000000000000093E-3</v>
      </c>
      <c r="AP62" s="34">
        <f t="shared" si="7"/>
        <v>-2.8444444444444537E-3</v>
      </c>
      <c r="AQ62" s="34">
        <f t="shared" si="7"/>
        <v>-2.4888888888888981E-3</v>
      </c>
      <c r="AR62" s="34">
        <f t="shared" si="7"/>
        <v>-2.1333333333333425E-3</v>
      </c>
      <c r="AS62" s="34">
        <f t="shared" si="7"/>
        <v>-1.777777777777787E-3</v>
      </c>
      <c r="AT62" s="34">
        <f t="shared" si="7"/>
        <v>-1.4222222222222314E-3</v>
      </c>
      <c r="AU62" s="34">
        <f t="shared" si="7"/>
        <v>-1.0666666666666758E-3</v>
      </c>
      <c r="AV62" s="34">
        <f t="shared" si="7"/>
        <v>-7.1111111111112036E-4</v>
      </c>
      <c r="AW62" s="34">
        <f t="shared" si="7"/>
        <v>-3.555555555555649E-4</v>
      </c>
      <c r="AX62" s="34">
        <f t="shared" si="7"/>
        <v>-9.4325589006238886E-18</v>
      </c>
      <c r="AY62" s="34">
        <f t="shared" si="7"/>
        <v>-9.4325589006238886E-18</v>
      </c>
      <c r="AZ62" s="34">
        <f t="shared" si="7"/>
        <v>-9.4325589006238886E-18</v>
      </c>
      <c r="BA62" s="34">
        <f t="shared" si="7"/>
        <v>-9.4325589006238886E-18</v>
      </c>
      <c r="BB62" s="34">
        <f t="shared" si="7"/>
        <v>-9.4325589006238886E-18</v>
      </c>
      <c r="BC62" s="34">
        <f t="shared" si="7"/>
        <v>-9.4325589006238886E-18</v>
      </c>
      <c r="BD62" s="34">
        <f t="shared" si="7"/>
        <v>-9.4325589006238886E-18</v>
      </c>
    </row>
    <row r="63" spans="1:56" ht="16.5" collapsed="1" x14ac:dyDescent="0.3">
      <c r="A63" s="116"/>
      <c r="B63" s="9" t="s">
        <v>8</v>
      </c>
      <c r="C63" s="11" t="s">
        <v>68</v>
      </c>
      <c r="D63" s="9" t="s">
        <v>40</v>
      </c>
      <c r="E63" s="34">
        <f>AVERAGE(E61:E62)*'Fixed data'!$C$3</f>
        <v>-3.8639999999999996E-4</v>
      </c>
      <c r="F63" s="34">
        <f>AVERAGE(F61:F62)*'Fixed data'!$C$3</f>
        <v>-7.6421333333333307E-4</v>
      </c>
      <c r="G63" s="34">
        <f>AVERAGE(G61:G62)*'Fixed data'!$C$3</f>
        <v>-7.4703999999999992E-4</v>
      </c>
      <c r="H63" s="34">
        <f>AVERAGE(H61:H62)*'Fixed data'!$C$3</f>
        <v>-7.2986666666666645E-4</v>
      </c>
      <c r="I63" s="34">
        <f>AVERAGE(I61:I62)*'Fixed data'!$C$3</f>
        <v>-7.126933333333333E-4</v>
      </c>
      <c r="J63" s="34">
        <f>AVERAGE(J61:J62)*'Fixed data'!$C$3</f>
        <v>-6.9551999999999982E-4</v>
      </c>
      <c r="K63" s="34">
        <f>AVERAGE(K61:K62)*'Fixed data'!$C$3</f>
        <v>-6.7834666666666667E-4</v>
      </c>
      <c r="L63" s="34">
        <f>AVERAGE(L61:L62)*'Fixed data'!$C$3</f>
        <v>-6.6117333333333319E-4</v>
      </c>
      <c r="M63" s="34">
        <f>AVERAGE(M61:M62)*'Fixed data'!$C$3</f>
        <v>-6.4400000000000004E-4</v>
      </c>
      <c r="N63" s="34">
        <f>AVERAGE(N61:N62)*'Fixed data'!$C$3</f>
        <v>-6.2682666666666657E-4</v>
      </c>
      <c r="O63" s="34">
        <f>AVERAGE(O61:O62)*'Fixed data'!$C$3</f>
        <v>-6.0965333333333341E-4</v>
      </c>
      <c r="P63" s="34">
        <f>AVERAGE(P61:P62)*'Fixed data'!$C$3</f>
        <v>-5.9247999999999994E-4</v>
      </c>
      <c r="Q63" s="34">
        <f>AVERAGE(Q61:Q62)*'Fixed data'!$C$3</f>
        <v>-5.7530666666666679E-4</v>
      </c>
      <c r="R63" s="34">
        <f>AVERAGE(R61:R62)*'Fixed data'!$C$3</f>
        <v>-5.5813333333333331E-4</v>
      </c>
      <c r="S63" s="34">
        <f>AVERAGE(S61:S62)*'Fixed data'!$C$3</f>
        <v>-5.4096000000000016E-4</v>
      </c>
      <c r="T63" s="34">
        <f>AVERAGE(T61:T62)*'Fixed data'!$C$3</f>
        <v>-5.2378666666666668E-4</v>
      </c>
      <c r="U63" s="34">
        <f>AVERAGE(U61:U62)*'Fixed data'!$C$3</f>
        <v>-5.0661333333333353E-4</v>
      </c>
      <c r="V63" s="34">
        <f>AVERAGE(V61:V62)*'Fixed data'!$C$3</f>
        <v>-4.8944000000000006E-4</v>
      </c>
      <c r="W63" s="34">
        <f>AVERAGE(W61:W62)*'Fixed data'!$C$3</f>
        <v>-4.7226666666666685E-4</v>
      </c>
      <c r="X63" s="34">
        <f>AVERAGE(X61:X62)*'Fixed data'!$C$3</f>
        <v>-4.5509333333333343E-4</v>
      </c>
      <c r="Y63" s="34">
        <f>AVERAGE(Y61:Y62)*'Fixed data'!$C$3</f>
        <v>-4.3792000000000023E-4</v>
      </c>
      <c r="Z63" s="34">
        <f>AVERAGE(Z61:Z62)*'Fixed data'!$C$3</f>
        <v>-4.207466666666668E-4</v>
      </c>
      <c r="AA63" s="34">
        <f>AVERAGE(AA61:AA62)*'Fixed data'!$C$3</f>
        <v>-4.035733333333336E-4</v>
      </c>
      <c r="AB63" s="34">
        <f>AVERAGE(AB61:AB62)*'Fixed data'!$C$3</f>
        <v>-3.8640000000000018E-4</v>
      </c>
      <c r="AC63" s="34">
        <f>AVERAGE(AC61:AC62)*'Fixed data'!$C$3</f>
        <v>-3.6922666666666692E-4</v>
      </c>
      <c r="AD63" s="34">
        <f>AVERAGE(AD61:AD62)*'Fixed data'!$C$3</f>
        <v>-3.520533333333336E-4</v>
      </c>
      <c r="AE63" s="34">
        <f>AVERAGE(AE61:AE62)*'Fixed data'!$C$3</f>
        <v>-3.3488000000000029E-4</v>
      </c>
      <c r="AF63" s="34">
        <f>AVERAGE(AF61:AF62)*'Fixed data'!$C$3</f>
        <v>-3.1770666666666698E-4</v>
      </c>
      <c r="AG63" s="34">
        <f>AVERAGE(AG61:AG62)*'Fixed data'!$C$3</f>
        <v>-3.0053333333333366E-4</v>
      </c>
      <c r="AH63" s="34">
        <f>AVERAGE(AH61:AH62)*'Fixed data'!$C$3</f>
        <v>-2.8336000000000035E-4</v>
      </c>
      <c r="AI63" s="34">
        <f>AVERAGE(AI61:AI62)*'Fixed data'!$C$3</f>
        <v>-2.6618666666666704E-4</v>
      </c>
      <c r="AJ63" s="34">
        <f>AVERAGE(AJ61:AJ62)*'Fixed data'!$C$3</f>
        <v>-2.4901333333333372E-4</v>
      </c>
      <c r="AK63" s="34">
        <f>AVERAGE(AK61:AK62)*'Fixed data'!$C$3</f>
        <v>-2.3184000000000041E-4</v>
      </c>
      <c r="AL63" s="34">
        <f>AVERAGE(AL61:AL62)*'Fixed data'!$C$3</f>
        <v>-2.146666666666671E-4</v>
      </c>
      <c r="AM63" s="34">
        <f>AVERAGE(AM61:AM62)*'Fixed data'!$C$3</f>
        <v>-1.9749333333333378E-4</v>
      </c>
      <c r="AN63" s="34">
        <f>AVERAGE(AN61:AN62)*'Fixed data'!$C$3</f>
        <v>-1.8032000000000047E-4</v>
      </c>
      <c r="AO63" s="34">
        <f>AVERAGE(AO61:AO62)*'Fixed data'!$C$3</f>
        <v>-1.631466666666671E-4</v>
      </c>
      <c r="AP63" s="34">
        <f>AVERAGE(AP61:AP62)*'Fixed data'!$C$3</f>
        <v>-1.4597333333333379E-4</v>
      </c>
      <c r="AQ63" s="34">
        <f>AVERAGE(AQ61:AQ62)*'Fixed data'!$C$3</f>
        <v>-1.2880000000000045E-4</v>
      </c>
      <c r="AR63" s="34">
        <f>AVERAGE(AR61:AR62)*'Fixed data'!$C$3</f>
        <v>-1.1162666666666713E-4</v>
      </c>
      <c r="AS63" s="34">
        <f>AVERAGE(AS61:AS62)*'Fixed data'!$C$3</f>
        <v>-9.4453333333333766E-5</v>
      </c>
      <c r="AT63" s="34">
        <f>AVERAGE(AT61:AT62)*'Fixed data'!$C$3</f>
        <v>-7.7280000000000453E-5</v>
      </c>
      <c r="AU63" s="34">
        <f>AVERAGE(AU61:AU62)*'Fixed data'!$C$3</f>
        <v>-6.0106666666667112E-5</v>
      </c>
      <c r="AV63" s="34">
        <f>AVERAGE(AV61:AV62)*'Fixed data'!$C$3</f>
        <v>-4.2933333333333778E-5</v>
      </c>
      <c r="AW63" s="34">
        <f>AVERAGE(AW61:AW62)*'Fixed data'!$C$3</f>
        <v>-2.5760000000000451E-5</v>
      </c>
      <c r="AX63" s="34">
        <f>AVERAGE(AX61:AX62)*'Fixed data'!$C$3</f>
        <v>-8.5866666666671209E-6</v>
      </c>
      <c r="AY63" s="34">
        <f>AVERAGE(AY61:AY62)*'Fixed data'!$C$3</f>
        <v>-4.5559259490013388E-19</v>
      </c>
      <c r="AZ63" s="34">
        <f>AVERAGE(AZ61:AZ62)*'Fixed data'!$C$3</f>
        <v>-4.5559259490013388E-19</v>
      </c>
      <c r="BA63" s="34">
        <f>AVERAGE(BA61:BA62)*'Fixed data'!$C$3</f>
        <v>-4.5559259490013388E-19</v>
      </c>
      <c r="BB63" s="34">
        <f>AVERAGE(BB61:BB62)*'Fixed data'!$C$3</f>
        <v>-4.5559259490013388E-19</v>
      </c>
      <c r="BC63" s="34">
        <f>AVERAGE(BC61:BC62)*'Fixed data'!$C$3</f>
        <v>-4.5559259490013388E-19</v>
      </c>
      <c r="BD63" s="34">
        <f>AVERAGE(BD61:BD62)*'Fixed data'!$C$3</f>
        <v>-4.5559259490013388E-19</v>
      </c>
    </row>
    <row r="64" spans="1:56" ht="15.75" thickBot="1" x14ac:dyDescent="0.35">
      <c r="A64" s="115"/>
      <c r="B64" s="12" t="s">
        <v>95</v>
      </c>
      <c r="C64" s="12" t="s">
        <v>45</v>
      </c>
      <c r="D64" s="12" t="s">
        <v>40</v>
      </c>
      <c r="E64" s="53">
        <f t="shared" ref="E64:BD64" si="8">E29+E60+E63</f>
        <v>-4.3864000000000004E-3</v>
      </c>
      <c r="F64" s="53">
        <f t="shared" si="8"/>
        <v>-1.1197688888888884E-3</v>
      </c>
      <c r="G64" s="53">
        <f t="shared" si="8"/>
        <v>-1.1025955555555554E-3</v>
      </c>
      <c r="H64" s="53">
        <f t="shared" si="8"/>
        <v>-1.0854222222222219E-3</v>
      </c>
      <c r="I64" s="53">
        <f t="shared" si="8"/>
        <v>-1.0682488888888887E-3</v>
      </c>
      <c r="J64" s="53">
        <f t="shared" si="8"/>
        <v>-1.0510755555555554E-3</v>
      </c>
      <c r="K64" s="53">
        <f t="shared" si="8"/>
        <v>-1.0339022222222221E-3</v>
      </c>
      <c r="L64" s="53">
        <f t="shared" si="8"/>
        <v>-1.0167288888888887E-3</v>
      </c>
      <c r="M64" s="53">
        <f t="shared" si="8"/>
        <v>-9.9955555555555561E-4</v>
      </c>
      <c r="N64" s="53">
        <f t="shared" si="8"/>
        <v>-9.8238222222222192E-4</v>
      </c>
      <c r="O64" s="53">
        <f t="shared" si="8"/>
        <v>-9.6520888888888888E-4</v>
      </c>
      <c r="P64" s="53">
        <f t="shared" si="8"/>
        <v>-9.480355555555554E-4</v>
      </c>
      <c r="Q64" s="53">
        <f t="shared" si="8"/>
        <v>-9.3086222222222225E-4</v>
      </c>
      <c r="R64" s="53">
        <f t="shared" si="8"/>
        <v>-9.1368888888888878E-4</v>
      </c>
      <c r="S64" s="53">
        <f t="shared" si="8"/>
        <v>-8.9651555555555562E-4</v>
      </c>
      <c r="T64" s="53">
        <f t="shared" si="8"/>
        <v>-8.7934222222222215E-4</v>
      </c>
      <c r="U64" s="53">
        <f t="shared" si="8"/>
        <v>-8.62168888888889E-4</v>
      </c>
      <c r="V64" s="53">
        <f t="shared" si="8"/>
        <v>-8.4499555555555552E-4</v>
      </c>
      <c r="W64" s="53">
        <f t="shared" si="8"/>
        <v>-8.2782222222222237E-4</v>
      </c>
      <c r="X64" s="53">
        <f t="shared" si="8"/>
        <v>-8.1064888888888889E-4</v>
      </c>
      <c r="Y64" s="53">
        <f t="shared" si="8"/>
        <v>-7.9347555555555564E-4</v>
      </c>
      <c r="Z64" s="53">
        <f t="shared" si="8"/>
        <v>-7.7630222222222227E-4</v>
      </c>
      <c r="AA64" s="53">
        <f t="shared" si="8"/>
        <v>-7.5912888888888912E-4</v>
      </c>
      <c r="AB64" s="53">
        <f t="shared" si="8"/>
        <v>-7.4195555555555564E-4</v>
      </c>
      <c r="AC64" s="53">
        <f t="shared" si="8"/>
        <v>-7.2478222222222238E-4</v>
      </c>
      <c r="AD64" s="53">
        <f t="shared" si="8"/>
        <v>-7.0760888888888912E-4</v>
      </c>
      <c r="AE64" s="53">
        <f t="shared" si="8"/>
        <v>-6.9043555555555575E-4</v>
      </c>
      <c r="AF64" s="53">
        <f t="shared" si="8"/>
        <v>-6.7326222222222239E-4</v>
      </c>
      <c r="AG64" s="53">
        <f t="shared" si="8"/>
        <v>-6.5608888888888913E-4</v>
      </c>
      <c r="AH64" s="53">
        <f t="shared" si="8"/>
        <v>-6.3891555555555587E-4</v>
      </c>
      <c r="AI64" s="53">
        <f t="shared" si="8"/>
        <v>-6.217422222222225E-4</v>
      </c>
      <c r="AJ64" s="53">
        <f t="shared" si="8"/>
        <v>-6.0456888888888913E-4</v>
      </c>
      <c r="AK64" s="53">
        <f t="shared" si="8"/>
        <v>-5.8739555555555587E-4</v>
      </c>
      <c r="AL64" s="53">
        <f t="shared" si="8"/>
        <v>-5.7022222222222261E-4</v>
      </c>
      <c r="AM64" s="53">
        <f t="shared" si="8"/>
        <v>-5.5304888888888925E-4</v>
      </c>
      <c r="AN64" s="53">
        <f t="shared" si="8"/>
        <v>-5.3587555555555588E-4</v>
      </c>
      <c r="AO64" s="53">
        <f t="shared" si="8"/>
        <v>-5.1870222222222262E-4</v>
      </c>
      <c r="AP64" s="53">
        <f t="shared" si="8"/>
        <v>-5.0152888888888925E-4</v>
      </c>
      <c r="AQ64" s="53">
        <f t="shared" si="8"/>
        <v>-4.8435555555555588E-4</v>
      </c>
      <c r="AR64" s="53">
        <f t="shared" si="8"/>
        <v>-4.6718222222222263E-4</v>
      </c>
      <c r="AS64" s="53">
        <f t="shared" si="8"/>
        <v>-4.5000888888888926E-4</v>
      </c>
      <c r="AT64" s="53">
        <f t="shared" si="8"/>
        <v>-4.3283555555555589E-4</v>
      </c>
      <c r="AU64" s="53">
        <f t="shared" si="8"/>
        <v>-4.1566222222222258E-4</v>
      </c>
      <c r="AV64" s="53">
        <f t="shared" si="8"/>
        <v>-3.9848888888888926E-4</v>
      </c>
      <c r="AW64" s="53">
        <f t="shared" si="8"/>
        <v>-3.813155555555559E-4</v>
      </c>
      <c r="AX64" s="53">
        <f t="shared" si="8"/>
        <v>-3.6414222222222258E-4</v>
      </c>
      <c r="AY64" s="53">
        <f t="shared" si="8"/>
        <v>-4.5559259490013388E-19</v>
      </c>
      <c r="AZ64" s="53">
        <f t="shared" si="8"/>
        <v>-4.5559259490013388E-19</v>
      </c>
      <c r="BA64" s="53">
        <f t="shared" si="8"/>
        <v>-4.5559259490013388E-19</v>
      </c>
      <c r="BB64" s="53">
        <f t="shared" si="8"/>
        <v>-4.5559259490013388E-19</v>
      </c>
      <c r="BC64" s="53">
        <f t="shared" si="8"/>
        <v>-4.5559259490013388E-19</v>
      </c>
      <c r="BD64" s="53">
        <f t="shared" si="8"/>
        <v>-4.5559259490013388E-19</v>
      </c>
    </row>
    <row r="65" spans="1:56" ht="12.75" customHeight="1" x14ac:dyDescent="0.3">
      <c r="A65" s="17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0"/>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x14ac:dyDescent="0.3">
      <c r="A77" s="75"/>
      <c r="B77" s="14" t="s">
        <v>16</v>
      </c>
      <c r="C77" s="14"/>
      <c r="D77" s="14" t="s">
        <v>40</v>
      </c>
      <c r="E77" s="54">
        <f>IF('Fixed data'!$G$19=FALSE,E64+E76,E64)</f>
        <v>-4.3864000000000004E-3</v>
      </c>
      <c r="F77" s="54">
        <f>IF('Fixed data'!$G$19=FALSE,F64+F76,F64)</f>
        <v>-1.1197688888888884E-3</v>
      </c>
      <c r="G77" s="54">
        <f>IF('Fixed data'!$G$19=FALSE,G64+G76,G64)</f>
        <v>-1.1025955555555554E-3</v>
      </c>
      <c r="H77" s="54">
        <f>IF('Fixed data'!$G$19=FALSE,H64+H76,H64)</f>
        <v>-1.0854222222222219E-3</v>
      </c>
      <c r="I77" s="54">
        <f>IF('Fixed data'!$G$19=FALSE,I64+I76,I64)</f>
        <v>-1.0682488888888887E-3</v>
      </c>
      <c r="J77" s="54">
        <f>IF('Fixed data'!$G$19=FALSE,J64+J76,J64)</f>
        <v>-1.0510755555555554E-3</v>
      </c>
      <c r="K77" s="54">
        <f>IF('Fixed data'!$G$19=FALSE,K64+K76,K64)</f>
        <v>-1.0339022222222221E-3</v>
      </c>
      <c r="L77" s="54">
        <f>IF('Fixed data'!$G$19=FALSE,L64+L76,L64)</f>
        <v>-1.0167288888888887E-3</v>
      </c>
      <c r="M77" s="54">
        <f>IF('Fixed data'!$G$19=FALSE,M64+M76,M64)</f>
        <v>-9.9955555555555561E-4</v>
      </c>
      <c r="N77" s="54">
        <f>IF('Fixed data'!$G$19=FALSE,N64+N76,N64)</f>
        <v>-9.8238222222222192E-4</v>
      </c>
      <c r="O77" s="54">
        <f>IF('Fixed data'!$G$19=FALSE,O64+O76,O64)</f>
        <v>-9.6520888888888888E-4</v>
      </c>
      <c r="P77" s="54">
        <f>IF('Fixed data'!$G$19=FALSE,P64+P76,P64)</f>
        <v>-9.480355555555554E-4</v>
      </c>
      <c r="Q77" s="54">
        <f>IF('Fixed data'!$G$19=FALSE,Q64+Q76,Q64)</f>
        <v>-9.3086222222222225E-4</v>
      </c>
      <c r="R77" s="54">
        <f>IF('Fixed data'!$G$19=FALSE,R64+R76,R64)</f>
        <v>-9.1368888888888878E-4</v>
      </c>
      <c r="S77" s="54">
        <f>IF('Fixed data'!$G$19=FALSE,S64+S76,S64)</f>
        <v>-8.9651555555555562E-4</v>
      </c>
      <c r="T77" s="54">
        <f>IF('Fixed data'!$G$19=FALSE,T64+T76,T64)</f>
        <v>-8.7934222222222215E-4</v>
      </c>
      <c r="U77" s="54">
        <f>IF('Fixed data'!$G$19=FALSE,U64+U76,U64)</f>
        <v>-8.62168888888889E-4</v>
      </c>
      <c r="V77" s="54">
        <f>IF('Fixed data'!$G$19=FALSE,V64+V76,V64)</f>
        <v>-8.4499555555555552E-4</v>
      </c>
      <c r="W77" s="54">
        <f>IF('Fixed data'!$G$19=FALSE,W64+W76,W64)</f>
        <v>-8.2782222222222237E-4</v>
      </c>
      <c r="X77" s="54">
        <f>IF('Fixed data'!$G$19=FALSE,X64+X76,X64)</f>
        <v>-8.1064888888888889E-4</v>
      </c>
      <c r="Y77" s="54">
        <f>IF('Fixed data'!$G$19=FALSE,Y64+Y76,Y64)</f>
        <v>-7.9347555555555564E-4</v>
      </c>
      <c r="Z77" s="54">
        <f>IF('Fixed data'!$G$19=FALSE,Z64+Z76,Z64)</f>
        <v>-7.7630222222222227E-4</v>
      </c>
      <c r="AA77" s="54">
        <f>IF('Fixed data'!$G$19=FALSE,AA64+AA76,AA64)</f>
        <v>-7.5912888888888912E-4</v>
      </c>
      <c r="AB77" s="54">
        <f>IF('Fixed data'!$G$19=FALSE,AB64+AB76,AB64)</f>
        <v>-7.4195555555555564E-4</v>
      </c>
      <c r="AC77" s="54">
        <f>IF('Fixed data'!$G$19=FALSE,AC64+AC76,AC64)</f>
        <v>-7.2478222222222238E-4</v>
      </c>
      <c r="AD77" s="54">
        <f>IF('Fixed data'!$G$19=FALSE,AD64+AD76,AD64)</f>
        <v>-7.0760888888888912E-4</v>
      </c>
      <c r="AE77" s="54">
        <f>IF('Fixed data'!$G$19=FALSE,AE64+AE76,AE64)</f>
        <v>-6.9043555555555575E-4</v>
      </c>
      <c r="AF77" s="54">
        <f>IF('Fixed data'!$G$19=FALSE,AF64+AF76,AF64)</f>
        <v>-6.7326222222222239E-4</v>
      </c>
      <c r="AG77" s="54">
        <f>IF('Fixed data'!$G$19=FALSE,AG64+AG76,AG64)</f>
        <v>-6.5608888888888913E-4</v>
      </c>
      <c r="AH77" s="54">
        <f>IF('Fixed data'!$G$19=FALSE,AH64+AH76,AH64)</f>
        <v>-6.3891555555555587E-4</v>
      </c>
      <c r="AI77" s="54">
        <f>IF('Fixed data'!$G$19=FALSE,AI64+AI76,AI64)</f>
        <v>-6.217422222222225E-4</v>
      </c>
      <c r="AJ77" s="54">
        <f>IF('Fixed data'!$G$19=FALSE,AJ64+AJ76,AJ64)</f>
        <v>-6.0456888888888913E-4</v>
      </c>
      <c r="AK77" s="54">
        <f>IF('Fixed data'!$G$19=FALSE,AK64+AK76,AK64)</f>
        <v>-5.8739555555555587E-4</v>
      </c>
      <c r="AL77" s="54">
        <f>IF('Fixed data'!$G$19=FALSE,AL64+AL76,AL64)</f>
        <v>-5.7022222222222261E-4</v>
      </c>
      <c r="AM77" s="54">
        <f>IF('Fixed data'!$G$19=FALSE,AM64+AM76,AM64)</f>
        <v>-5.5304888888888925E-4</v>
      </c>
      <c r="AN77" s="54">
        <f>IF('Fixed data'!$G$19=FALSE,AN64+AN76,AN64)</f>
        <v>-5.3587555555555588E-4</v>
      </c>
      <c r="AO77" s="54">
        <f>IF('Fixed data'!$G$19=FALSE,AO64+AO76,AO64)</f>
        <v>-5.1870222222222262E-4</v>
      </c>
      <c r="AP77" s="54">
        <f>IF('Fixed data'!$G$19=FALSE,AP64+AP76,AP64)</f>
        <v>-5.0152888888888925E-4</v>
      </c>
      <c r="AQ77" s="54">
        <f>IF('Fixed data'!$G$19=FALSE,AQ64+AQ76,AQ64)</f>
        <v>-4.8435555555555588E-4</v>
      </c>
      <c r="AR77" s="54">
        <f>IF('Fixed data'!$G$19=FALSE,AR64+AR76,AR64)</f>
        <v>-4.6718222222222263E-4</v>
      </c>
      <c r="AS77" s="54">
        <f>IF('Fixed data'!$G$19=FALSE,AS64+AS76,AS64)</f>
        <v>-4.5000888888888926E-4</v>
      </c>
      <c r="AT77" s="54">
        <f>IF('Fixed data'!$G$19=FALSE,AT64+AT76,AT64)</f>
        <v>-4.3283555555555589E-4</v>
      </c>
      <c r="AU77" s="54">
        <f>IF('Fixed data'!$G$19=FALSE,AU64+AU76,AU64)</f>
        <v>-4.1566222222222258E-4</v>
      </c>
      <c r="AV77" s="54">
        <f>IF('Fixed data'!$G$19=FALSE,AV64+AV76,AV64)</f>
        <v>-3.9848888888888926E-4</v>
      </c>
      <c r="AW77" s="54">
        <f>IF('Fixed data'!$G$19=FALSE,AW64+AW76,AW64)</f>
        <v>-3.813155555555559E-4</v>
      </c>
      <c r="AX77" s="54">
        <f>IF('Fixed data'!$G$19=FALSE,AX64+AX76,AX64)</f>
        <v>-3.6414222222222258E-4</v>
      </c>
      <c r="AY77" s="54">
        <f>IF('Fixed data'!$G$19=FALSE,AY64+AY76,AY64)</f>
        <v>-4.5559259490013388E-19</v>
      </c>
      <c r="AZ77" s="54">
        <f>IF('Fixed data'!$G$19=FALSE,AZ64+AZ76,AZ64)</f>
        <v>-4.5559259490013388E-19</v>
      </c>
      <c r="BA77" s="54">
        <f>IF('Fixed data'!$G$19=FALSE,BA64+BA76,BA64)</f>
        <v>-4.5559259490013388E-19</v>
      </c>
      <c r="BB77" s="54">
        <f>IF('Fixed data'!$G$19=FALSE,BB64+BB76,BB64)</f>
        <v>-4.5559259490013388E-19</v>
      </c>
      <c r="BC77" s="54">
        <f>IF('Fixed data'!$G$19=FALSE,BC64+BC76,BC64)</f>
        <v>-4.5559259490013388E-19</v>
      </c>
      <c r="BD77" s="54">
        <f>IF('Fixed data'!$G$19=FALSE,BD64+BD76,BD64)</f>
        <v>-4.5559259490013388E-19</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-4.2380676328502426E-3</v>
      </c>
      <c r="F80" s="55">
        <f t="shared" ref="F80:BD80" si="10">F77*F78</f>
        <v>-1.0453162397151751E-3</v>
      </c>
      <c r="G80" s="55">
        <f t="shared" si="10"/>
        <v>-9.9447801863531381E-4</v>
      </c>
      <c r="H80" s="55">
        <f t="shared" si="10"/>
        <v>-9.4588275932686798E-4</v>
      </c>
      <c r="I80" s="55">
        <f t="shared" si="10"/>
        <v>-8.9943689997087732E-4</v>
      </c>
      <c r="J80" s="55">
        <f t="shared" si="10"/>
        <v>-8.5505064166057352E-4</v>
      </c>
      <c r="K80" s="55">
        <f t="shared" si="10"/>
        <v>-8.1263780089757987E-4</v>
      </c>
      <c r="L80" s="55">
        <f t="shared" si="10"/>
        <v>-7.7211566776113022E-4</v>
      </c>
      <c r="M80" s="55">
        <f t="shared" si="10"/>
        <v>-7.3340486953530769E-4</v>
      </c>
      <c r="N80" s="55">
        <f t="shared" si="10"/>
        <v>-6.9642923958734739E-4</v>
      </c>
      <c r="O80" s="55">
        <f t="shared" si="10"/>
        <v>-6.6111569129781488E-4</v>
      </c>
      <c r="P80" s="55">
        <f t="shared" si="10"/>
        <v>-6.2739409685092222E-4</v>
      </c>
      <c r="Q80" s="55">
        <f t="shared" si="10"/>
        <v>-5.9519717070045464E-4</v>
      </c>
      <c r="R80" s="55">
        <f t="shared" si="10"/>
        <v>-5.6446035753368183E-4</v>
      </c>
      <c r="S80" s="55">
        <f t="shared" si="10"/>
        <v>-5.3512172456231634E-4</v>
      </c>
      <c r="T80" s="55">
        <f t="shared" si="10"/>
        <v>-5.0712185797597382E-4</v>
      </c>
      <c r="U80" s="55">
        <f t="shared" si="10"/>
        <v>-4.8040376339979912E-4</v>
      </c>
      <c r="V80" s="55">
        <f t="shared" si="10"/>
        <v>-4.5491277020384148E-4</v>
      </c>
      <c r="W80" s="55">
        <f t="shared" si="10"/>
        <v>-4.3059643951751775E-4</v>
      </c>
      <c r="X80" s="55">
        <f t="shared" si="10"/>
        <v>-4.0740447580799553E-4</v>
      </c>
      <c r="Y80" s="55">
        <f t="shared" si="10"/>
        <v>-3.8528864188665615E-4</v>
      </c>
      <c r="Z80" s="55">
        <f t="shared" si="10"/>
        <v>-3.6420267721289415E-4</v>
      </c>
      <c r="AA80" s="55">
        <f t="shared" si="10"/>
        <v>-3.4410221936944605E-4</v>
      </c>
      <c r="AB80" s="55">
        <f t="shared" si="10"/>
        <v>-3.2494472858816693E-4</v>
      </c>
      <c r="AC80" s="55">
        <f t="shared" si="10"/>
        <v>-3.066894152097454E-4</v>
      </c>
      <c r="AD80" s="55">
        <f t="shared" si="10"/>
        <v>-2.8929716996523236E-4</v>
      </c>
      <c r="AE80" s="55">
        <f t="shared" si="10"/>
        <v>-2.7273049697149109E-4</v>
      </c>
      <c r="AF80" s="55">
        <f t="shared" si="10"/>
        <v>-2.5695344933674455E-4</v>
      </c>
      <c r="AG80" s="55">
        <f t="shared" si="10"/>
        <v>-2.4193156727631473E-4</v>
      </c>
      <c r="AH80" s="55">
        <f t="shared" si="10"/>
        <v>-2.2763181864242046E-4</v>
      </c>
      <c r="AI80" s="55">
        <f t="shared" si="10"/>
        <v>-2.4868889649276918E-4</v>
      </c>
      <c r="AJ80" s="55">
        <f t="shared" si="10"/>
        <v>-2.3477648924259196E-4</v>
      </c>
      <c r="AK80" s="55">
        <f t="shared" si="10"/>
        <v>-2.2146354165988332E-4</v>
      </c>
      <c r="AL80" s="55">
        <f t="shared" si="10"/>
        <v>-2.0872693616435831E-4</v>
      </c>
      <c r="AM80" s="55">
        <f t="shared" si="10"/>
        <v>-1.9654439328748675E-4</v>
      </c>
      <c r="AN80" s="55">
        <f t="shared" si="10"/>
        <v>-1.8489444246193272E-4</v>
      </c>
      <c r="AO80" s="55">
        <f t="shared" si="10"/>
        <v>-1.7375639380157857E-4</v>
      </c>
      <c r="AP80" s="55">
        <f t="shared" si="10"/>
        <v>-1.6311031083921114E-4</v>
      </c>
      <c r="AQ80" s="55">
        <f t="shared" si="10"/>
        <v>-1.5293698419002386E-4</v>
      </c>
      <c r="AR80" s="55">
        <f t="shared" si="10"/>
        <v>-1.4321790611013116E-4</v>
      </c>
      <c r="AS80" s="55">
        <f t="shared" si="10"/>
        <v>-1.3393524592029995E-4</v>
      </c>
      <c r="AT80" s="55">
        <f t="shared" si="10"/>
        <v>-1.2507182626608234E-4</v>
      </c>
      <c r="AU80" s="55">
        <f t="shared" si="10"/>
        <v>-1.1661110018647347E-4</v>
      </c>
      <c r="AV80" s="55">
        <f t="shared" si="10"/>
        <v>-1.0853712896413707E-4</v>
      </c>
      <c r="AW80" s="55">
        <f t="shared" si="10"/>
        <v>-1.0083456073112343E-4</v>
      </c>
      <c r="AX80" s="55">
        <f t="shared" si="10"/>
        <v>-9.3488609804861172E-5</v>
      </c>
      <c r="AY80" s="55">
        <f t="shared" si="10"/>
        <v>-1.1356044753766467E-19</v>
      </c>
      <c r="AZ80" s="55">
        <f t="shared" si="10"/>
        <v>-1.1025286168705309E-19</v>
      </c>
      <c r="BA80" s="55">
        <f t="shared" si="10"/>
        <v>-1.0704161328840107E-19</v>
      </c>
      <c r="BB80" s="55">
        <f t="shared" si="10"/>
        <v>-1.039238963965059E-19</v>
      </c>
      <c r="BC80" s="55">
        <f t="shared" si="10"/>
        <v>-1.0089698679272418E-19</v>
      </c>
      <c r="BD80" s="55">
        <f t="shared" si="10"/>
        <v>-9.7958239604586576E-20</v>
      </c>
    </row>
    <row r="81" spans="1:56" x14ac:dyDescent="0.3">
      <c r="A81" s="75"/>
      <c r="B81" s="15" t="s">
        <v>18</v>
      </c>
      <c r="C81" s="15"/>
      <c r="D81" s="14" t="s">
        <v>40</v>
      </c>
      <c r="E81" s="56">
        <f>+E80</f>
        <v>-4.2380676328502426E-3</v>
      </c>
      <c r="F81" s="56">
        <f t="shared" ref="F81:BD81" si="11">+E81+F80</f>
        <v>-5.2833838725654175E-3</v>
      </c>
      <c r="G81" s="56">
        <f t="shared" si="11"/>
        <v>-6.2778618912007313E-3</v>
      </c>
      <c r="H81" s="56">
        <f t="shared" si="11"/>
        <v>-7.2237446505275995E-3</v>
      </c>
      <c r="I81" s="56">
        <f t="shared" si="11"/>
        <v>-8.1231815504984768E-3</v>
      </c>
      <c r="J81" s="56">
        <f t="shared" si="11"/>
        <v>-8.97823219215905E-3</v>
      </c>
      <c r="K81" s="56">
        <f t="shared" si="11"/>
        <v>-9.7908699930566306E-3</v>
      </c>
      <c r="L81" s="56">
        <f t="shared" si="11"/>
        <v>-1.056298566081776E-2</v>
      </c>
      <c r="M81" s="56">
        <f t="shared" si="11"/>
        <v>-1.1296390530353069E-2</v>
      </c>
      <c r="N81" s="56">
        <f t="shared" si="11"/>
        <v>-1.1992819769940415E-2</v>
      </c>
      <c r="O81" s="56">
        <f t="shared" si="11"/>
        <v>-1.265393546123823E-2</v>
      </c>
      <c r="P81" s="56">
        <f t="shared" si="11"/>
        <v>-1.3281329558089153E-2</v>
      </c>
      <c r="Q81" s="56">
        <f t="shared" si="11"/>
        <v>-1.3876526728789607E-2</v>
      </c>
      <c r="R81" s="56">
        <f t="shared" si="11"/>
        <v>-1.4440987086323289E-2</v>
      </c>
      <c r="S81" s="56">
        <f t="shared" si="11"/>
        <v>-1.4976108810885605E-2</v>
      </c>
      <c r="T81" s="56">
        <f t="shared" si="11"/>
        <v>-1.548323066886158E-2</v>
      </c>
      <c r="U81" s="56">
        <f t="shared" si="11"/>
        <v>-1.596363443226138E-2</v>
      </c>
      <c r="V81" s="56">
        <f t="shared" si="11"/>
        <v>-1.641854720246522E-2</v>
      </c>
      <c r="W81" s="56">
        <f t="shared" si="11"/>
        <v>-1.6849143641982738E-2</v>
      </c>
      <c r="X81" s="56">
        <f t="shared" si="11"/>
        <v>-1.7256548117790732E-2</v>
      </c>
      <c r="Y81" s="56">
        <f t="shared" si="11"/>
        <v>-1.7641836759677388E-2</v>
      </c>
      <c r="Z81" s="56">
        <f t="shared" si="11"/>
        <v>-1.8006039436890282E-2</v>
      </c>
      <c r="AA81" s="56">
        <f t="shared" si="11"/>
        <v>-1.8350141656259727E-2</v>
      </c>
      <c r="AB81" s="56">
        <f t="shared" si="11"/>
        <v>-1.8675086384847894E-2</v>
      </c>
      <c r="AC81" s="56">
        <f t="shared" si="11"/>
        <v>-1.8981775800057638E-2</v>
      </c>
      <c r="AD81" s="56">
        <f t="shared" si="11"/>
        <v>-1.9271072970022871E-2</v>
      </c>
      <c r="AE81" s="56">
        <f t="shared" si="11"/>
        <v>-1.9543803466994362E-2</v>
      </c>
      <c r="AF81" s="56">
        <f t="shared" si="11"/>
        <v>-1.9800756916331107E-2</v>
      </c>
      <c r="AG81" s="56">
        <f t="shared" si="11"/>
        <v>-2.0042688483607421E-2</v>
      </c>
      <c r="AH81" s="56">
        <f t="shared" si="11"/>
        <v>-2.0270320302249841E-2</v>
      </c>
      <c r="AI81" s="56">
        <f t="shared" si="11"/>
        <v>-2.051900919874261E-2</v>
      </c>
      <c r="AJ81" s="56">
        <f t="shared" si="11"/>
        <v>-2.0753785687985204E-2</v>
      </c>
      <c r="AK81" s="56">
        <f t="shared" si="11"/>
        <v>-2.0975249229645086E-2</v>
      </c>
      <c r="AL81" s="56">
        <f t="shared" si="11"/>
        <v>-2.1183976165809443E-2</v>
      </c>
      <c r="AM81" s="56">
        <f t="shared" si="11"/>
        <v>-2.1380520559096929E-2</v>
      </c>
      <c r="AN81" s="56">
        <f t="shared" si="11"/>
        <v>-2.1565415001558862E-2</v>
      </c>
      <c r="AO81" s="56">
        <f t="shared" si="11"/>
        <v>-2.173917139536044E-2</v>
      </c>
      <c r="AP81" s="56">
        <f t="shared" si="11"/>
        <v>-2.190228170619965E-2</v>
      </c>
      <c r="AQ81" s="56">
        <f t="shared" si="11"/>
        <v>-2.2055218690389674E-2</v>
      </c>
      <c r="AR81" s="56">
        <f t="shared" si="11"/>
        <v>-2.2198436596499806E-2</v>
      </c>
      <c r="AS81" s="56">
        <f t="shared" si="11"/>
        <v>-2.2332371842420106E-2</v>
      </c>
      <c r="AT81" s="56">
        <f t="shared" si="11"/>
        <v>-2.2457443668686187E-2</v>
      </c>
      <c r="AU81" s="56">
        <f t="shared" si="11"/>
        <v>-2.257405476887266E-2</v>
      </c>
      <c r="AV81" s="56">
        <f t="shared" si="11"/>
        <v>-2.2682591897836796E-2</v>
      </c>
      <c r="AW81" s="56">
        <f t="shared" si="11"/>
        <v>-2.2783426458567919E-2</v>
      </c>
      <c r="AX81" s="56">
        <f t="shared" si="11"/>
        <v>-2.2876915068372781E-2</v>
      </c>
      <c r="AY81" s="56">
        <f t="shared" si="11"/>
        <v>-2.2876915068372781E-2</v>
      </c>
      <c r="AZ81" s="56">
        <f t="shared" si="11"/>
        <v>-2.2876915068372781E-2</v>
      </c>
      <c r="BA81" s="56">
        <f t="shared" si="11"/>
        <v>-2.2876915068372781E-2</v>
      </c>
      <c r="BB81" s="56">
        <f t="shared" si="11"/>
        <v>-2.2876915068372781E-2</v>
      </c>
      <c r="BC81" s="56">
        <f t="shared" si="11"/>
        <v>-2.2876915068372781E-2</v>
      </c>
      <c r="BD81" s="56">
        <f t="shared" si="11"/>
        <v>-2.2876915068372781E-2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2013-06-26T12:37:47Z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