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8535" windowWidth="17400" windowHeight="4335" tabRatio="789"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s>
  <calcPr calcId="145621"/>
</workbook>
</file>

<file path=xl/calcChain.xml><?xml version="1.0" encoding="utf-8"?>
<calcChain xmlns="http://schemas.openxmlformats.org/spreadsheetml/2006/main">
  <c r="C30" i="29" l="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G27" i="33"/>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F27" i="33"/>
  <c r="BD25" i="33"/>
  <c r="BD26" i="33" s="1"/>
  <c r="BC25" i="33"/>
  <c r="BC26" i="33" s="1"/>
  <c r="BB25" i="33"/>
  <c r="BB26" i="33" s="1"/>
  <c r="BA25" i="33"/>
  <c r="BA26" i="33" s="1"/>
  <c r="AZ25" i="33"/>
  <c r="AZ26" i="33" s="1"/>
  <c r="AY25" i="33"/>
  <c r="AY26" i="33" s="1"/>
  <c r="AX25" i="33"/>
  <c r="AX26" i="33" s="1"/>
  <c r="AW25" i="33"/>
  <c r="AV25" i="33"/>
  <c r="AU25" i="33"/>
  <c r="AT25" i="33"/>
  <c r="AS25" i="33"/>
  <c r="AR25" i="33"/>
  <c r="AQ25" i="33"/>
  <c r="AP25" i="33"/>
  <c r="AO25" i="33"/>
  <c r="AN25" i="33"/>
  <c r="AM25" i="33"/>
  <c r="AL25" i="33"/>
  <c r="AK25" i="33"/>
  <c r="AJ25" i="33"/>
  <c r="AI25" i="33"/>
  <c r="AH25" i="33"/>
  <c r="AG25" i="33"/>
  <c r="AF25" i="33"/>
  <c r="AE25" i="33"/>
  <c r="AD25" i="33"/>
  <c r="AC25" i="33"/>
  <c r="AB25" i="33"/>
  <c r="AA25" i="33"/>
  <c r="Z25" i="33"/>
  <c r="Y25" i="33"/>
  <c r="X25" i="33"/>
  <c r="W25" i="33"/>
  <c r="V25" i="33"/>
  <c r="U25" i="33"/>
  <c r="T25" i="33"/>
  <c r="S25" i="33"/>
  <c r="R25" i="33"/>
  <c r="Q25" i="33"/>
  <c r="P25" i="33"/>
  <c r="O25" i="33"/>
  <c r="N25" i="33"/>
  <c r="M25" i="33"/>
  <c r="L25" i="33"/>
  <c r="K25" i="33"/>
  <c r="J25" i="33"/>
  <c r="I25" i="33"/>
  <c r="H25" i="33"/>
  <c r="G25" i="33"/>
  <c r="F25" i="33"/>
  <c r="E25" i="33"/>
  <c r="AW18" i="33"/>
  <c r="AW26" i="33" s="1"/>
  <c r="AV18" i="33"/>
  <c r="AV26" i="33" s="1"/>
  <c r="AU18" i="33"/>
  <c r="AU26" i="33" s="1"/>
  <c r="AT18" i="33"/>
  <c r="AT26" i="33" s="1"/>
  <c r="AS18" i="33"/>
  <c r="AS26" i="33" s="1"/>
  <c r="AR18" i="33"/>
  <c r="AR26" i="33" s="1"/>
  <c r="AQ18" i="33"/>
  <c r="AQ26" i="33" s="1"/>
  <c r="AP18" i="33"/>
  <c r="AP26" i="33" s="1"/>
  <c r="AO18" i="33"/>
  <c r="AO26" i="33" s="1"/>
  <c r="AN18" i="33"/>
  <c r="AN26" i="33" s="1"/>
  <c r="AM18" i="33"/>
  <c r="AM26" i="33" s="1"/>
  <c r="AL18" i="33"/>
  <c r="AL26" i="33" s="1"/>
  <c r="AK18" i="33"/>
  <c r="AK26" i="33" s="1"/>
  <c r="AJ18" i="33"/>
  <c r="AJ26" i="33" s="1"/>
  <c r="AI18" i="33"/>
  <c r="AI26" i="33" s="1"/>
  <c r="AH18" i="33"/>
  <c r="AH26" i="33" s="1"/>
  <c r="AG18" i="33"/>
  <c r="AG26" i="33" s="1"/>
  <c r="AF18" i="33"/>
  <c r="AF26" i="33" s="1"/>
  <c r="AE18" i="33"/>
  <c r="AE26" i="33" s="1"/>
  <c r="AD18" i="33"/>
  <c r="AD26" i="33" s="1"/>
  <c r="AC18" i="33"/>
  <c r="AC26" i="33" s="1"/>
  <c r="AB18" i="33"/>
  <c r="AB26" i="33" s="1"/>
  <c r="AA18" i="33"/>
  <c r="AA26" i="33" s="1"/>
  <c r="Z18" i="33"/>
  <c r="Z26" i="33" s="1"/>
  <c r="Y18" i="33"/>
  <c r="Y26" i="33" s="1"/>
  <c r="X18" i="33"/>
  <c r="X26" i="33" s="1"/>
  <c r="W18" i="33"/>
  <c r="W26" i="33" s="1"/>
  <c r="V18" i="33"/>
  <c r="V26" i="33" s="1"/>
  <c r="U18" i="33"/>
  <c r="U26" i="33" s="1"/>
  <c r="T18" i="33"/>
  <c r="T26" i="33" s="1"/>
  <c r="S18" i="33"/>
  <c r="S26" i="33" s="1"/>
  <c r="R18" i="33"/>
  <c r="R26" i="33" s="1"/>
  <c r="Q18" i="33"/>
  <c r="Q26" i="33" s="1"/>
  <c r="P18" i="33"/>
  <c r="P26" i="33" s="1"/>
  <c r="O18" i="33"/>
  <c r="O26" i="33" s="1"/>
  <c r="N18" i="33"/>
  <c r="N26" i="33" s="1"/>
  <c r="M18" i="33"/>
  <c r="M26" i="33" s="1"/>
  <c r="L18" i="33"/>
  <c r="L26" i="33" s="1"/>
  <c r="K18" i="33"/>
  <c r="K26" i="33" s="1"/>
  <c r="J38" i="32"/>
  <c r="I38" i="32"/>
  <c r="H38" i="32"/>
  <c r="F38" i="32"/>
  <c r="E38" i="32"/>
  <c r="D38" i="32"/>
  <c r="C28" i="32"/>
  <c r="C25" i="32"/>
  <c r="C26" i="32"/>
  <c r="C9" i="32"/>
  <c r="D7" i="32"/>
  <c r="F7" i="32"/>
  <c r="H7" i="32"/>
  <c r="J7" i="32"/>
  <c r="D7" i="27"/>
  <c r="J19" i="32"/>
  <c r="H19" i="32"/>
  <c r="F19" i="32"/>
  <c r="D19" i="32"/>
  <c r="C7" i="32"/>
  <c r="E7" i="32"/>
  <c r="G7" i="32"/>
  <c r="I7" i="32"/>
  <c r="C6" i="32"/>
  <c r="C38" i="32"/>
  <c r="C39" i="32" s="1"/>
  <c r="G38" i="32"/>
  <c r="C19" i="32"/>
  <c r="C20" i="32" s="1"/>
  <c r="I19" i="32"/>
  <c r="G19" i="32"/>
  <c r="E19" i="32"/>
  <c r="D26" i="32"/>
  <c r="E26" i="32"/>
  <c r="F26" i="32"/>
  <c r="G26" i="32"/>
  <c r="H26" i="32"/>
  <c r="I26" i="32"/>
  <c r="J26" i="32"/>
  <c r="E7" i="27" l="1"/>
  <c r="D6" i="32"/>
  <c r="D8" i="32" s="1"/>
  <c r="D9" i="27"/>
  <c r="G16" i="27"/>
  <c r="E16" i="27"/>
  <c r="I16" i="27"/>
  <c r="J16" i="27"/>
  <c r="H16" i="27"/>
  <c r="F16" i="27"/>
  <c r="D16" i="27"/>
  <c r="C8" i="32"/>
  <c r="C10" i="32" s="1"/>
  <c r="C21" i="32" s="1"/>
  <c r="C9" i="27"/>
  <c r="C11" i="27" s="1"/>
  <c r="F7" i="27"/>
  <c r="G7" i="27" s="1"/>
  <c r="E9" i="27"/>
  <c r="E6" i="32"/>
  <c r="E8" i="32" s="1"/>
  <c r="J25" i="32"/>
  <c r="J27" i="32" s="1"/>
  <c r="H25" i="32"/>
  <c r="H27" i="32" s="1"/>
  <c r="F25" i="32"/>
  <c r="F27" i="32" s="1"/>
  <c r="D25" i="32"/>
  <c r="D27" i="32" s="1"/>
  <c r="I25" i="32"/>
  <c r="I27" i="32" s="1"/>
  <c r="G25" i="32"/>
  <c r="G27" i="32" s="1"/>
  <c r="E25" i="32"/>
  <c r="E27" i="32" s="1"/>
  <c r="C16" i="27"/>
  <c r="C18" i="27" s="1"/>
  <c r="K28" i="33"/>
  <c r="K29" i="33" s="1"/>
  <c r="M29" i="33"/>
  <c r="M28" i="33"/>
  <c r="O29" i="33"/>
  <c r="O28" i="33"/>
  <c r="Q29" i="33"/>
  <c r="Q28" i="33"/>
  <c r="S29" i="33"/>
  <c r="S28" i="33"/>
  <c r="U29" i="33"/>
  <c r="U28" i="33"/>
  <c r="W29" i="33"/>
  <c r="W28" i="33"/>
  <c r="Y28" i="33"/>
  <c r="Y29" i="33" s="1"/>
  <c r="AA28" i="33"/>
  <c r="AA29" i="33" s="1"/>
  <c r="AC28" i="33"/>
  <c r="AC29" i="33" s="1"/>
  <c r="AE28" i="33"/>
  <c r="AE29" i="33" s="1"/>
  <c r="AG28" i="33"/>
  <c r="AG29" i="33" s="1"/>
  <c r="AI28" i="33"/>
  <c r="AI29" i="33" s="1"/>
  <c r="AK28" i="33"/>
  <c r="AK29" i="33" s="1"/>
  <c r="AM28" i="33"/>
  <c r="AM29" i="33" s="1"/>
  <c r="AO28" i="33"/>
  <c r="AO29" i="33" s="1"/>
  <c r="AQ28" i="33"/>
  <c r="AQ29" i="33" s="1"/>
  <c r="AS28" i="33"/>
  <c r="AS29" i="33" s="1"/>
  <c r="AU28" i="33"/>
  <c r="AU29" i="33" s="1"/>
  <c r="AW28" i="33"/>
  <c r="AW29" i="33" s="1"/>
  <c r="L28" i="33"/>
  <c r="L29" i="33" s="1"/>
  <c r="N29" i="33"/>
  <c r="N28" i="33"/>
  <c r="P29" i="33"/>
  <c r="P28" i="33"/>
  <c r="R29" i="33"/>
  <c r="R28" i="33"/>
  <c r="T29" i="33"/>
  <c r="T28" i="33"/>
  <c r="V29" i="33"/>
  <c r="V28" i="33"/>
  <c r="X29" i="33"/>
  <c r="X28" i="33"/>
  <c r="Z29" i="33"/>
  <c r="Z28" i="33"/>
  <c r="AB29" i="33"/>
  <c r="AB28" i="33"/>
  <c r="AD29" i="33"/>
  <c r="AD28" i="33"/>
  <c r="AF29" i="33"/>
  <c r="AF28" i="33"/>
  <c r="AH29" i="33"/>
  <c r="AH28" i="33"/>
  <c r="AJ29" i="33"/>
  <c r="AJ28" i="33"/>
  <c r="AL29" i="33"/>
  <c r="AL28" i="33"/>
  <c r="AN29" i="33"/>
  <c r="AN28" i="33"/>
  <c r="AP29" i="33"/>
  <c r="AP28" i="33"/>
  <c r="AR29" i="33"/>
  <c r="AR28" i="33"/>
  <c r="AT29" i="33"/>
  <c r="AT28" i="33"/>
  <c r="AV29" i="33"/>
  <c r="AV28" i="33"/>
  <c r="C27" i="32"/>
  <c r="C29" i="32" s="1"/>
  <c r="D20" i="32"/>
  <c r="E20" i="32" s="1"/>
  <c r="F20" i="32" s="1"/>
  <c r="G20" i="32" s="1"/>
  <c r="H20" i="32" s="1"/>
  <c r="I20" i="32" s="1"/>
  <c r="J20" i="32" s="1"/>
  <c r="D39" i="32"/>
  <c r="E39" i="32" s="1"/>
  <c r="F39" i="32" s="1"/>
  <c r="G39" i="32" s="1"/>
  <c r="H39" i="32" s="1"/>
  <c r="I39" i="32" s="1"/>
  <c r="J39" i="32" s="1"/>
  <c r="C29" i="29"/>
  <c r="C28" i="29"/>
  <c r="F6" i="32" l="1"/>
  <c r="F8" i="32" s="1"/>
  <c r="F9" i="27"/>
  <c r="BD59" i="33"/>
  <c r="BB59" i="33"/>
  <c r="AZ59" i="33"/>
  <c r="AX59" i="33"/>
  <c r="AV59" i="33"/>
  <c r="AT59" i="33"/>
  <c r="AR59" i="33"/>
  <c r="AP59" i="33"/>
  <c r="AN59" i="33"/>
  <c r="AL59" i="33"/>
  <c r="AJ59" i="33"/>
  <c r="BC59" i="33"/>
  <c r="BA59" i="33"/>
  <c r="AY59" i="33"/>
  <c r="AW59" i="33"/>
  <c r="AU59" i="33"/>
  <c r="AS59" i="33"/>
  <c r="AQ59" i="33"/>
  <c r="AO59" i="33"/>
  <c r="AM59" i="33"/>
  <c r="AK59" i="33"/>
  <c r="AI59" i="33"/>
  <c r="BC57" i="33"/>
  <c r="BA57" i="33"/>
  <c r="AY57" i="33"/>
  <c r="AW57" i="33"/>
  <c r="AU57" i="33"/>
  <c r="AS57" i="33"/>
  <c r="AQ57" i="33"/>
  <c r="AO57" i="33"/>
  <c r="AM57" i="33"/>
  <c r="AK57" i="33"/>
  <c r="AI57" i="33"/>
  <c r="AG57" i="33"/>
  <c r="BD57" i="33"/>
  <c r="BB57" i="33"/>
  <c r="AZ57" i="33"/>
  <c r="AX57" i="33"/>
  <c r="AV57" i="33"/>
  <c r="AT57" i="33"/>
  <c r="AR57" i="33"/>
  <c r="AP57" i="33"/>
  <c r="AN57" i="33"/>
  <c r="AL57" i="33"/>
  <c r="AJ57" i="33"/>
  <c r="AH57" i="33"/>
  <c r="BD55" i="33"/>
  <c r="BB55" i="33"/>
  <c r="AZ55" i="33"/>
  <c r="AX55" i="33"/>
  <c r="AV55" i="33"/>
  <c r="AT55" i="33"/>
  <c r="AR55" i="33"/>
  <c r="AP55" i="33"/>
  <c r="AN55" i="33"/>
  <c r="AL55" i="33"/>
  <c r="AJ55" i="33"/>
  <c r="AH55" i="33"/>
  <c r="AF55" i="33"/>
  <c r="BC55" i="33"/>
  <c r="BA55" i="33"/>
  <c r="AY55" i="33"/>
  <c r="AW55" i="33"/>
  <c r="AU55" i="33"/>
  <c r="AS55" i="33"/>
  <c r="AQ55" i="33"/>
  <c r="AO55" i="33"/>
  <c r="AM55" i="33"/>
  <c r="AK55" i="33"/>
  <c r="AI55" i="33"/>
  <c r="AG55" i="33"/>
  <c r="AE55" i="33"/>
  <c r="BD53" i="33"/>
  <c r="BB53" i="33"/>
  <c r="AZ53" i="33"/>
  <c r="AX53" i="33"/>
  <c r="AV53" i="33"/>
  <c r="AT53" i="33"/>
  <c r="AR53" i="33"/>
  <c r="AP53" i="33"/>
  <c r="AN53" i="33"/>
  <c r="AL53" i="33"/>
  <c r="AJ53" i="33"/>
  <c r="AH53" i="33"/>
  <c r="AF53" i="33"/>
  <c r="AD53" i="33"/>
  <c r="BC53" i="33"/>
  <c r="AY53" i="33"/>
  <c r="AU53" i="33"/>
  <c r="AQ53" i="33"/>
  <c r="AM53" i="33"/>
  <c r="AI53" i="33"/>
  <c r="AE53" i="33"/>
  <c r="BA53" i="33"/>
  <c r="AW53" i="33"/>
  <c r="AS53" i="33"/>
  <c r="AO53" i="33"/>
  <c r="AK53" i="33"/>
  <c r="AG53" i="33"/>
  <c r="AC53" i="33"/>
  <c r="BD51" i="33"/>
  <c r="BB51" i="33"/>
  <c r="AZ51" i="33"/>
  <c r="AX51" i="33"/>
  <c r="AV51" i="33"/>
  <c r="AT51" i="33"/>
  <c r="AR51" i="33"/>
  <c r="AP51" i="33"/>
  <c r="AN51" i="33"/>
  <c r="AL51" i="33"/>
  <c r="AJ51" i="33"/>
  <c r="AH51" i="33"/>
  <c r="AF51" i="33"/>
  <c r="AD51" i="33"/>
  <c r="AB51" i="33"/>
  <c r="BC51" i="33"/>
  <c r="BA51" i="33"/>
  <c r="AY51" i="33"/>
  <c r="AW51" i="33"/>
  <c r="AU51" i="33"/>
  <c r="AS51" i="33"/>
  <c r="AQ51" i="33"/>
  <c r="AO51" i="33"/>
  <c r="AM51" i="33"/>
  <c r="AK51" i="33"/>
  <c r="AI51" i="33"/>
  <c r="AG51" i="33"/>
  <c r="AE51" i="33"/>
  <c r="AC51" i="33"/>
  <c r="AA51" i="33"/>
  <c r="BC49" i="33"/>
  <c r="BA49" i="33"/>
  <c r="AY49" i="33"/>
  <c r="AW49" i="33"/>
  <c r="AU49" i="33"/>
  <c r="AS49" i="33"/>
  <c r="AQ49" i="33"/>
  <c r="AO49" i="33"/>
  <c r="AM49" i="33"/>
  <c r="AK49" i="33"/>
  <c r="AI49" i="33"/>
  <c r="AG49" i="33"/>
  <c r="AE49" i="33"/>
  <c r="AC49" i="33"/>
  <c r="AA49" i="33"/>
  <c r="Y49" i="33"/>
  <c r="BD49" i="33"/>
  <c r="BB49" i="33"/>
  <c r="AZ49" i="33"/>
  <c r="AX49" i="33"/>
  <c r="AV49" i="33"/>
  <c r="AT49" i="33"/>
  <c r="AR49" i="33"/>
  <c r="AP49" i="33"/>
  <c r="AN49" i="33"/>
  <c r="AL49" i="33"/>
  <c r="AJ49" i="33"/>
  <c r="AH49" i="33"/>
  <c r="AF49" i="33"/>
  <c r="AD49" i="33"/>
  <c r="AB49" i="33"/>
  <c r="Z49" i="33"/>
  <c r="BD47" i="33"/>
  <c r="BB47" i="33"/>
  <c r="AZ47" i="33"/>
  <c r="AX47" i="33"/>
  <c r="AV47" i="33"/>
  <c r="AT47" i="33"/>
  <c r="AR47" i="33"/>
  <c r="AP47" i="33"/>
  <c r="AN47" i="33"/>
  <c r="AL47" i="33"/>
  <c r="AJ47" i="33"/>
  <c r="AH47" i="33"/>
  <c r="AF47" i="33"/>
  <c r="AD47" i="33"/>
  <c r="AB47" i="33"/>
  <c r="Z47" i="33"/>
  <c r="X47" i="33"/>
  <c r="BC47" i="33"/>
  <c r="BA47" i="33"/>
  <c r="AY47" i="33"/>
  <c r="AW47" i="33"/>
  <c r="AU47" i="33"/>
  <c r="AS47" i="33"/>
  <c r="AQ47" i="33"/>
  <c r="AO47" i="33"/>
  <c r="AM47" i="33"/>
  <c r="AK47" i="33"/>
  <c r="AI47" i="33"/>
  <c r="AG47" i="33"/>
  <c r="AE47" i="33"/>
  <c r="AC47" i="33"/>
  <c r="AA47" i="33"/>
  <c r="Y47" i="33"/>
  <c r="W47" i="33"/>
  <c r="BC45" i="33"/>
  <c r="BA45" i="33"/>
  <c r="AY45" i="33"/>
  <c r="AW45" i="33"/>
  <c r="AU45" i="33"/>
  <c r="AS45" i="33"/>
  <c r="AQ45" i="33"/>
  <c r="AO45" i="33"/>
  <c r="AM45" i="33"/>
  <c r="AK45" i="33"/>
  <c r="AI45" i="33"/>
  <c r="AG45" i="33"/>
  <c r="AE45" i="33"/>
  <c r="AC45" i="33"/>
  <c r="AA45" i="33"/>
  <c r="Y45" i="33"/>
  <c r="W45" i="33"/>
  <c r="U45" i="33"/>
  <c r="BD45" i="33"/>
  <c r="BB45" i="33"/>
  <c r="AZ45" i="33"/>
  <c r="AX45" i="33"/>
  <c r="AV45" i="33"/>
  <c r="AT45" i="33"/>
  <c r="AR45" i="33"/>
  <c r="AP45" i="33"/>
  <c r="AN45" i="33"/>
  <c r="AL45" i="33"/>
  <c r="AJ45" i="33"/>
  <c r="AH45" i="33"/>
  <c r="AF45" i="33"/>
  <c r="AD45" i="33"/>
  <c r="AB45" i="33"/>
  <c r="Z45" i="33"/>
  <c r="X45" i="33"/>
  <c r="V45" i="33"/>
  <c r="BD43" i="33"/>
  <c r="BB43" i="33"/>
  <c r="AZ43" i="33"/>
  <c r="AX43" i="33"/>
  <c r="AV43" i="33"/>
  <c r="AT43" i="33"/>
  <c r="AR43" i="33"/>
  <c r="AP43" i="33"/>
  <c r="AN43" i="33"/>
  <c r="AL43" i="33"/>
  <c r="AJ43" i="33"/>
  <c r="AH43" i="33"/>
  <c r="AF43" i="33"/>
  <c r="AD43" i="33"/>
  <c r="BC43" i="33"/>
  <c r="BA43" i="33"/>
  <c r="AY43" i="33"/>
  <c r="AW43" i="33"/>
  <c r="AU43" i="33"/>
  <c r="AS43" i="33"/>
  <c r="AQ43" i="33"/>
  <c r="AO43" i="33"/>
  <c r="AM43" i="33"/>
  <c r="AK43" i="33"/>
  <c r="AI43" i="33"/>
  <c r="AG43" i="33"/>
  <c r="AE43" i="33"/>
  <c r="AC43" i="33"/>
  <c r="AA43" i="33"/>
  <c r="Y43" i="33"/>
  <c r="W43" i="33"/>
  <c r="U43" i="33"/>
  <c r="S43" i="33"/>
  <c r="Z43" i="33"/>
  <c r="V43" i="33"/>
  <c r="AB43" i="33"/>
  <c r="X43" i="33"/>
  <c r="T43" i="33"/>
  <c r="BD41" i="33"/>
  <c r="BB41" i="33"/>
  <c r="AZ41" i="33"/>
  <c r="AX41" i="33"/>
  <c r="AV41" i="33"/>
  <c r="AT41" i="33"/>
  <c r="AR41" i="33"/>
  <c r="AP41" i="33"/>
  <c r="AN41" i="33"/>
  <c r="AL41" i="33"/>
  <c r="AJ41" i="33"/>
  <c r="AH41" i="33"/>
  <c r="AF41" i="33"/>
  <c r="AD41" i="33"/>
  <c r="AB41" i="33"/>
  <c r="Z41" i="33"/>
  <c r="X41" i="33"/>
  <c r="V41" i="33"/>
  <c r="T41" i="33"/>
  <c r="R41" i="33"/>
  <c r="BC41" i="33"/>
  <c r="BA41" i="33"/>
  <c r="AY41" i="33"/>
  <c r="AW41" i="33"/>
  <c r="AU41" i="33"/>
  <c r="AS41" i="33"/>
  <c r="AQ41" i="33"/>
  <c r="AO41" i="33"/>
  <c r="AM41" i="33"/>
  <c r="AK41" i="33"/>
  <c r="AI41" i="33"/>
  <c r="AG41" i="33"/>
  <c r="AE41" i="33"/>
  <c r="AC41" i="33"/>
  <c r="AA41" i="33"/>
  <c r="Y41" i="33"/>
  <c r="W41" i="33"/>
  <c r="U41" i="33"/>
  <c r="S41" i="33"/>
  <c r="Q41" i="33"/>
  <c r="BC39" i="33"/>
  <c r="BA39" i="33"/>
  <c r="AY39" i="33"/>
  <c r="AW39" i="33"/>
  <c r="AU39" i="33"/>
  <c r="AS39" i="33"/>
  <c r="AQ39" i="33"/>
  <c r="AO39" i="33"/>
  <c r="AM39" i="33"/>
  <c r="AK39" i="33"/>
  <c r="AI39" i="33"/>
  <c r="AG39" i="33"/>
  <c r="AE39" i="33"/>
  <c r="AC39" i="33"/>
  <c r="AA39" i="33"/>
  <c r="Y39" i="33"/>
  <c r="W39" i="33"/>
  <c r="U39" i="33"/>
  <c r="S39" i="33"/>
  <c r="Q39" i="33"/>
  <c r="O39" i="33"/>
  <c r="BD39" i="33"/>
  <c r="BB39" i="33"/>
  <c r="AZ39" i="33"/>
  <c r="AX39" i="33"/>
  <c r="AV39" i="33"/>
  <c r="AT39" i="33"/>
  <c r="AR39" i="33"/>
  <c r="AP39" i="33"/>
  <c r="AN39" i="33"/>
  <c r="AL39" i="33"/>
  <c r="AJ39" i="33"/>
  <c r="AH39" i="33"/>
  <c r="AF39" i="33"/>
  <c r="AD39" i="33"/>
  <c r="AB39" i="33"/>
  <c r="Z39" i="33"/>
  <c r="X39" i="33"/>
  <c r="V39" i="33"/>
  <c r="T39" i="33"/>
  <c r="R39" i="33"/>
  <c r="P39" i="33"/>
  <c r="BD37" i="33"/>
  <c r="BB37" i="33"/>
  <c r="AZ37" i="33"/>
  <c r="AX37" i="33"/>
  <c r="AV37" i="33"/>
  <c r="AT37" i="33"/>
  <c r="AR37" i="33"/>
  <c r="AP37" i="33"/>
  <c r="AN37" i="33"/>
  <c r="AL37" i="33"/>
  <c r="AJ37" i="33"/>
  <c r="AH37" i="33"/>
  <c r="AF37" i="33"/>
  <c r="AD37" i="33"/>
  <c r="AB37" i="33"/>
  <c r="Z37" i="33"/>
  <c r="X37" i="33"/>
  <c r="V37" i="33"/>
  <c r="T37" i="33"/>
  <c r="R37" i="33"/>
  <c r="P37" i="33"/>
  <c r="N37" i="33"/>
  <c r="BC37" i="33"/>
  <c r="BA37" i="33"/>
  <c r="AY37" i="33"/>
  <c r="AW37" i="33"/>
  <c r="AU37" i="33"/>
  <c r="AS37" i="33"/>
  <c r="AQ37" i="33"/>
  <c r="AO37" i="33"/>
  <c r="AM37" i="33"/>
  <c r="AK37" i="33"/>
  <c r="AI37" i="33"/>
  <c r="AG37" i="33"/>
  <c r="AE37" i="33"/>
  <c r="AC37" i="33"/>
  <c r="AA37" i="33"/>
  <c r="Y37" i="33"/>
  <c r="W37" i="33"/>
  <c r="U37" i="33"/>
  <c r="S37" i="33"/>
  <c r="Q37" i="33"/>
  <c r="O37" i="33"/>
  <c r="M37" i="33"/>
  <c r="BC48" i="33"/>
  <c r="BA48" i="33"/>
  <c r="AY48" i="33"/>
  <c r="AW48" i="33"/>
  <c r="AU48" i="33"/>
  <c r="AS48" i="33"/>
  <c r="AQ48" i="33"/>
  <c r="AO48" i="33"/>
  <c r="AM48" i="33"/>
  <c r="AK48" i="33"/>
  <c r="AI48" i="33"/>
  <c r="AG48" i="33"/>
  <c r="AE48" i="33"/>
  <c r="AC48" i="33"/>
  <c r="AA48" i="33"/>
  <c r="Y48" i="33"/>
  <c r="BD48" i="33"/>
  <c r="BB48" i="33"/>
  <c r="AZ48" i="33"/>
  <c r="AX48" i="33"/>
  <c r="AV48" i="33"/>
  <c r="AT48" i="33"/>
  <c r="AR48" i="33"/>
  <c r="AP48" i="33"/>
  <c r="AN48" i="33"/>
  <c r="AL48" i="33"/>
  <c r="AJ48" i="33"/>
  <c r="AH48" i="33"/>
  <c r="AF48" i="33"/>
  <c r="AD48" i="33"/>
  <c r="AB48" i="33"/>
  <c r="Z48" i="33"/>
  <c r="X48" i="33"/>
  <c r="BD46" i="33"/>
  <c r="BB46" i="33"/>
  <c r="AZ46" i="33"/>
  <c r="AX46" i="33"/>
  <c r="AV46" i="33"/>
  <c r="AT46" i="33"/>
  <c r="AR46" i="33"/>
  <c r="AP46" i="33"/>
  <c r="AN46" i="33"/>
  <c r="AL46" i="33"/>
  <c r="AJ46" i="33"/>
  <c r="AH46" i="33"/>
  <c r="AF46" i="33"/>
  <c r="AD46" i="33"/>
  <c r="AB46" i="33"/>
  <c r="Z46" i="33"/>
  <c r="X46" i="33"/>
  <c r="V46" i="33"/>
  <c r="BC46" i="33"/>
  <c r="BA46" i="33"/>
  <c r="AY46" i="33"/>
  <c r="AW46" i="33"/>
  <c r="AU46" i="33"/>
  <c r="AS46" i="33"/>
  <c r="AQ46" i="33"/>
  <c r="AO46" i="33"/>
  <c r="AM46" i="33"/>
  <c r="AK46" i="33"/>
  <c r="AI46" i="33"/>
  <c r="AG46" i="33"/>
  <c r="AE46" i="33"/>
  <c r="AC46" i="33"/>
  <c r="AA46" i="33"/>
  <c r="Y46" i="33"/>
  <c r="W46" i="33"/>
  <c r="BC44" i="33"/>
  <c r="BA44" i="33"/>
  <c r="AY44" i="33"/>
  <c r="AW44" i="33"/>
  <c r="AU44" i="33"/>
  <c r="AS44" i="33"/>
  <c r="AQ44" i="33"/>
  <c r="AO44" i="33"/>
  <c r="AM44" i="33"/>
  <c r="AK44" i="33"/>
  <c r="AI44" i="33"/>
  <c r="AG44" i="33"/>
  <c r="AE44" i="33"/>
  <c r="AC44" i="33"/>
  <c r="AA44" i="33"/>
  <c r="Y44" i="33"/>
  <c r="W44" i="33"/>
  <c r="U44" i="33"/>
  <c r="BD44" i="33"/>
  <c r="BB44" i="33"/>
  <c r="AZ44" i="33"/>
  <c r="AX44" i="33"/>
  <c r="AV44" i="33"/>
  <c r="AT44" i="33"/>
  <c r="AR44" i="33"/>
  <c r="AP44" i="33"/>
  <c r="AN44" i="33"/>
  <c r="AL44" i="33"/>
  <c r="AJ44" i="33"/>
  <c r="AH44" i="33"/>
  <c r="AF44" i="33"/>
  <c r="AD44" i="33"/>
  <c r="AB44" i="33"/>
  <c r="Z44" i="33"/>
  <c r="X44" i="33"/>
  <c r="V44" i="33"/>
  <c r="T44" i="33"/>
  <c r="BC42" i="33"/>
  <c r="BA42" i="33"/>
  <c r="AY42" i="33"/>
  <c r="AW42" i="33"/>
  <c r="AU42" i="33"/>
  <c r="AS42" i="33"/>
  <c r="AQ42" i="33"/>
  <c r="AO42" i="33"/>
  <c r="AM42" i="33"/>
  <c r="AK42" i="33"/>
  <c r="AI42" i="33"/>
  <c r="BD42" i="33"/>
  <c r="AZ42" i="33"/>
  <c r="AV42" i="33"/>
  <c r="AR42" i="33"/>
  <c r="AN42" i="33"/>
  <c r="AJ42" i="33"/>
  <c r="AG42" i="33"/>
  <c r="AE42" i="33"/>
  <c r="AC42" i="33"/>
  <c r="AA42" i="33"/>
  <c r="Y42" i="33"/>
  <c r="W42" i="33"/>
  <c r="U42" i="33"/>
  <c r="S42" i="33"/>
  <c r="BB42" i="33"/>
  <c r="AX42" i="33"/>
  <c r="AT42" i="33"/>
  <c r="AP42" i="33"/>
  <c r="AL42" i="33"/>
  <c r="AH42" i="33"/>
  <c r="AF42" i="33"/>
  <c r="AD42" i="33"/>
  <c r="AB42" i="33"/>
  <c r="Z42" i="33"/>
  <c r="X42" i="33"/>
  <c r="V42" i="33"/>
  <c r="T42" i="33"/>
  <c r="R42" i="33"/>
  <c r="BD40" i="33"/>
  <c r="BB40" i="33"/>
  <c r="AZ40" i="33"/>
  <c r="AX40" i="33"/>
  <c r="AV40" i="33"/>
  <c r="AT40" i="33"/>
  <c r="AR40" i="33"/>
  <c r="AP40" i="33"/>
  <c r="AN40" i="33"/>
  <c r="AL40" i="33"/>
  <c r="AJ40" i="33"/>
  <c r="AH40" i="33"/>
  <c r="AF40" i="33"/>
  <c r="AD40" i="33"/>
  <c r="AB40" i="33"/>
  <c r="Z40" i="33"/>
  <c r="X40" i="33"/>
  <c r="V40" i="33"/>
  <c r="T40" i="33"/>
  <c r="R40" i="33"/>
  <c r="P40" i="33"/>
  <c r="BC40" i="33"/>
  <c r="BA40" i="33"/>
  <c r="AY40" i="33"/>
  <c r="AW40" i="33"/>
  <c r="AU40" i="33"/>
  <c r="AS40" i="33"/>
  <c r="AQ40" i="33"/>
  <c r="AO40" i="33"/>
  <c r="AM40" i="33"/>
  <c r="AK40" i="33"/>
  <c r="AI40" i="33"/>
  <c r="AG40" i="33"/>
  <c r="AE40" i="33"/>
  <c r="AC40" i="33"/>
  <c r="AA40" i="33"/>
  <c r="Y40" i="33"/>
  <c r="W40" i="33"/>
  <c r="U40" i="33"/>
  <c r="S40" i="33"/>
  <c r="Q40" i="33"/>
  <c r="BC38" i="33"/>
  <c r="BA38" i="33"/>
  <c r="AY38" i="33"/>
  <c r="AW38" i="33"/>
  <c r="AU38" i="33"/>
  <c r="AS38" i="33"/>
  <c r="AQ38" i="33"/>
  <c r="AO38" i="33"/>
  <c r="AM38" i="33"/>
  <c r="AK38" i="33"/>
  <c r="AI38" i="33"/>
  <c r="AG38" i="33"/>
  <c r="AE38" i="33"/>
  <c r="AC38" i="33"/>
  <c r="AA38" i="33"/>
  <c r="Y38" i="33"/>
  <c r="W38" i="33"/>
  <c r="U38" i="33"/>
  <c r="S38" i="33"/>
  <c r="Q38" i="33"/>
  <c r="O38" i="33"/>
  <c r="BD38" i="33"/>
  <c r="BB38" i="33"/>
  <c r="AZ38" i="33"/>
  <c r="AX38" i="33"/>
  <c r="AV38" i="33"/>
  <c r="AT38" i="33"/>
  <c r="AR38" i="33"/>
  <c r="AP38" i="33"/>
  <c r="AN38" i="33"/>
  <c r="AL38" i="33"/>
  <c r="AJ38" i="33"/>
  <c r="AH38" i="33"/>
  <c r="AF38" i="33"/>
  <c r="AD38" i="33"/>
  <c r="AB38" i="33"/>
  <c r="Z38" i="33"/>
  <c r="X38" i="33"/>
  <c r="V38" i="33"/>
  <c r="T38" i="33"/>
  <c r="R38" i="33"/>
  <c r="P38" i="33"/>
  <c r="N38" i="33"/>
  <c r="BD36" i="33"/>
  <c r="BB36" i="33"/>
  <c r="AZ36" i="33"/>
  <c r="AX36" i="33"/>
  <c r="AV36" i="33"/>
  <c r="AT36" i="33"/>
  <c r="AR36" i="33"/>
  <c r="AP36" i="33"/>
  <c r="AN36" i="33"/>
  <c r="AL36" i="33"/>
  <c r="AJ36" i="33"/>
  <c r="AH36" i="33"/>
  <c r="AF36" i="33"/>
  <c r="AD36" i="33"/>
  <c r="AB36" i="33"/>
  <c r="Z36" i="33"/>
  <c r="X36" i="33"/>
  <c r="V36" i="33"/>
  <c r="T36" i="33"/>
  <c r="R36" i="33"/>
  <c r="P36" i="33"/>
  <c r="N36" i="33"/>
  <c r="L36" i="33"/>
  <c r="BC36" i="33"/>
  <c r="BA36" i="33"/>
  <c r="AY36" i="33"/>
  <c r="AW36" i="33"/>
  <c r="AU36" i="33"/>
  <c r="AS36" i="33"/>
  <c r="AQ36" i="33"/>
  <c r="AO36" i="33"/>
  <c r="AM36" i="33"/>
  <c r="AK36" i="33"/>
  <c r="AI36" i="33"/>
  <c r="AG36" i="33"/>
  <c r="AE36" i="33"/>
  <c r="AC36" i="33"/>
  <c r="AA36" i="33"/>
  <c r="Y36" i="33"/>
  <c r="W36" i="33"/>
  <c r="U36" i="33"/>
  <c r="S36" i="33"/>
  <c r="Q36" i="33"/>
  <c r="O36" i="33"/>
  <c r="M36" i="33"/>
  <c r="BD58" i="33"/>
  <c r="BB58" i="33"/>
  <c r="AZ58" i="33"/>
  <c r="AX58" i="33"/>
  <c r="AV58" i="33"/>
  <c r="AT58" i="33"/>
  <c r="AR58" i="33"/>
  <c r="AP58" i="33"/>
  <c r="AN58" i="33"/>
  <c r="AL58" i="33"/>
  <c r="AJ58" i="33"/>
  <c r="AH58" i="33"/>
  <c r="BC58" i="33"/>
  <c r="BA58" i="33"/>
  <c r="AY58" i="33"/>
  <c r="AW58" i="33"/>
  <c r="AU58" i="33"/>
  <c r="AS58" i="33"/>
  <c r="AQ58" i="33"/>
  <c r="AO58" i="33"/>
  <c r="AM58" i="33"/>
  <c r="AK58" i="33"/>
  <c r="AI58" i="33"/>
  <c r="BC56" i="33"/>
  <c r="BA56" i="33"/>
  <c r="AY56" i="33"/>
  <c r="AW56" i="33"/>
  <c r="AU56" i="33"/>
  <c r="AS56" i="33"/>
  <c r="AQ56" i="33"/>
  <c r="AO56" i="33"/>
  <c r="AM56" i="33"/>
  <c r="AK56" i="33"/>
  <c r="AI56" i="33"/>
  <c r="AG56" i="33"/>
  <c r="BD56" i="33"/>
  <c r="BB56" i="33"/>
  <c r="AZ56" i="33"/>
  <c r="AX56" i="33"/>
  <c r="AV56" i="33"/>
  <c r="AT56" i="33"/>
  <c r="AR56" i="33"/>
  <c r="AP56" i="33"/>
  <c r="AN56" i="33"/>
  <c r="AL56" i="33"/>
  <c r="AJ56" i="33"/>
  <c r="AH56" i="33"/>
  <c r="AF56" i="33"/>
  <c r="BD54" i="33"/>
  <c r="BB54" i="33"/>
  <c r="AZ54" i="33"/>
  <c r="AX54" i="33"/>
  <c r="AV54" i="33"/>
  <c r="AT54" i="33"/>
  <c r="AR54" i="33"/>
  <c r="AP54" i="33"/>
  <c r="AN54" i="33"/>
  <c r="BC54" i="33"/>
  <c r="BA54" i="33"/>
  <c r="AY54" i="33"/>
  <c r="AW54" i="33"/>
  <c r="AU54" i="33"/>
  <c r="AS54" i="33"/>
  <c r="AQ54" i="33"/>
  <c r="AO54" i="33"/>
  <c r="AM54" i="33"/>
  <c r="AK54" i="33"/>
  <c r="AI54" i="33"/>
  <c r="AG54" i="33"/>
  <c r="AE54" i="33"/>
  <c r="AJ54" i="33"/>
  <c r="AF54" i="33"/>
  <c r="AL54" i="33"/>
  <c r="AH54" i="33"/>
  <c r="AD54" i="33"/>
  <c r="BD52" i="33"/>
  <c r="BB52" i="33"/>
  <c r="AZ52" i="33"/>
  <c r="BC52" i="33"/>
  <c r="AY52" i="33"/>
  <c r="AW52" i="33"/>
  <c r="AU52" i="33"/>
  <c r="AS52" i="33"/>
  <c r="AQ52" i="33"/>
  <c r="AO52" i="33"/>
  <c r="AM52" i="33"/>
  <c r="AK52" i="33"/>
  <c r="AI52" i="33"/>
  <c r="AG52" i="33"/>
  <c r="AE52" i="33"/>
  <c r="AC52" i="33"/>
  <c r="BA52" i="33"/>
  <c r="AX52" i="33"/>
  <c r="AV52" i="33"/>
  <c r="AT52" i="33"/>
  <c r="AR52" i="33"/>
  <c r="AP52" i="33"/>
  <c r="AN52" i="33"/>
  <c r="AL52" i="33"/>
  <c r="AJ52" i="33"/>
  <c r="AH52" i="33"/>
  <c r="AF52" i="33"/>
  <c r="AD52" i="33"/>
  <c r="AB52" i="33"/>
  <c r="BD50" i="33"/>
  <c r="BB50" i="33"/>
  <c r="AZ50" i="33"/>
  <c r="AX50" i="33"/>
  <c r="AV50" i="33"/>
  <c r="AT50" i="33"/>
  <c r="AR50" i="33"/>
  <c r="AP50" i="33"/>
  <c r="AN50" i="33"/>
  <c r="AL50" i="33"/>
  <c r="AJ50" i="33"/>
  <c r="AH50" i="33"/>
  <c r="AF50" i="33"/>
  <c r="AD50" i="33"/>
  <c r="AB50" i="33"/>
  <c r="Z50" i="33"/>
  <c r="BC50" i="33"/>
  <c r="BA50" i="33"/>
  <c r="AY50" i="33"/>
  <c r="AW50" i="33"/>
  <c r="AU50" i="33"/>
  <c r="AS50" i="33"/>
  <c r="AQ50" i="33"/>
  <c r="AO50" i="33"/>
  <c r="AM50" i="33"/>
  <c r="AK50" i="33"/>
  <c r="AI50" i="33"/>
  <c r="AG50" i="33"/>
  <c r="AE50" i="33"/>
  <c r="AC50" i="33"/>
  <c r="AA50" i="33"/>
  <c r="C40" i="32"/>
  <c r="D29" i="32"/>
  <c r="D18" i="27"/>
  <c r="E18" i="27" s="1"/>
  <c r="F18" i="27" s="1"/>
  <c r="G18" i="27" s="1"/>
  <c r="H18" i="27" s="1"/>
  <c r="I18" i="27" s="1"/>
  <c r="J18" i="27" s="1"/>
  <c r="F32" i="10"/>
  <c r="H32" i="10"/>
  <c r="J32" i="10"/>
  <c r="L32" i="10"/>
  <c r="N32" i="10"/>
  <c r="P32" i="10"/>
  <c r="R32" i="10"/>
  <c r="T32" i="10"/>
  <c r="V32" i="10"/>
  <c r="X32" i="10"/>
  <c r="Z32" i="10"/>
  <c r="AB32" i="10"/>
  <c r="AD32" i="10"/>
  <c r="AF32" i="10"/>
  <c r="AH32" i="10"/>
  <c r="AJ32" i="10"/>
  <c r="AL32" i="10"/>
  <c r="AN32" i="10"/>
  <c r="AP32" i="10"/>
  <c r="AR32" i="10"/>
  <c r="AT32" i="10"/>
  <c r="AV32" i="10"/>
  <c r="E32" i="10"/>
  <c r="G32" i="10"/>
  <c r="I32" i="10"/>
  <c r="K32" i="10"/>
  <c r="M32" i="10"/>
  <c r="O32" i="10"/>
  <c r="Q32" i="10"/>
  <c r="S32" i="10"/>
  <c r="U32" i="10"/>
  <c r="W32" i="10"/>
  <c r="Y32" i="10"/>
  <c r="AA32" i="10"/>
  <c r="AC32" i="10"/>
  <c r="AE32" i="10"/>
  <c r="AG32" i="10"/>
  <c r="AI32" i="10"/>
  <c r="AK32" i="10"/>
  <c r="AM32" i="10"/>
  <c r="AO32" i="10"/>
  <c r="AQ32" i="10"/>
  <c r="AS32" i="10"/>
  <c r="AU32" i="10"/>
  <c r="AW32" i="10"/>
  <c r="D10" i="32"/>
  <c r="D21" i="32" s="1"/>
  <c r="H7" i="27"/>
  <c r="G6" i="32"/>
  <c r="G8" i="32" s="1"/>
  <c r="G9" i="27"/>
  <c r="D11" i="27"/>
  <c r="E11" i="27" s="1"/>
  <c r="F11" i="27" s="1"/>
  <c r="G11" i="27" s="1"/>
  <c r="H11" i="27" s="1"/>
  <c r="I11" i="27" s="1"/>
  <c r="J11" i="27" s="1"/>
  <c r="G31" i="10"/>
  <c r="I31" i="10"/>
  <c r="K31" i="10"/>
  <c r="M31" i="10"/>
  <c r="O31" i="10"/>
  <c r="Q31" i="10"/>
  <c r="S31" i="10"/>
  <c r="U31" i="10"/>
  <c r="W31" i="10"/>
  <c r="Y31" i="10"/>
  <c r="AA31" i="10"/>
  <c r="AC31" i="10"/>
  <c r="AE31" i="10"/>
  <c r="AG31" i="10"/>
  <c r="AI31" i="10"/>
  <c r="AK31" i="10"/>
  <c r="AM31" i="10"/>
  <c r="AO31" i="10"/>
  <c r="AQ31" i="10"/>
  <c r="AS31" i="10"/>
  <c r="AU31" i="10"/>
  <c r="AW31" i="10"/>
  <c r="F31" i="10"/>
  <c r="H31" i="10"/>
  <c r="J31" i="10"/>
  <c r="L31" i="10"/>
  <c r="N31" i="10"/>
  <c r="P31" i="10"/>
  <c r="R31" i="10"/>
  <c r="T31" i="10"/>
  <c r="V31" i="10"/>
  <c r="X31" i="10"/>
  <c r="Z31" i="10"/>
  <c r="AB31" i="10"/>
  <c r="AD31" i="10"/>
  <c r="AF31" i="10"/>
  <c r="AH31" i="10"/>
  <c r="AJ31" i="10"/>
  <c r="AL31" i="10"/>
  <c r="AN31" i="10"/>
  <c r="AP31" i="10"/>
  <c r="AR31" i="10"/>
  <c r="AT31" i="10"/>
  <c r="AV31" i="10"/>
  <c r="E31" i="10"/>
  <c r="E10" i="32"/>
  <c r="F13" i="33"/>
  <c r="F18" i="33" s="1"/>
  <c r="F26" i="33" s="1"/>
  <c r="F28" i="33" s="1"/>
  <c r="G13" i="33"/>
  <c r="G18" i="33" s="1"/>
  <c r="G26" i="33" s="1"/>
  <c r="H13" i="33"/>
  <c r="H18" i="33" s="1"/>
  <c r="H26" i="33" s="1"/>
  <c r="H28" i="33" s="1"/>
  <c r="I13" i="33"/>
  <c r="I18" i="33" s="1"/>
  <c r="I26" i="33" s="1"/>
  <c r="J13" i="33"/>
  <c r="J18" i="33" s="1"/>
  <c r="J26" i="33" s="1"/>
  <c r="J28" i="33" s="1"/>
  <c r="E13" i="33"/>
  <c r="E18" i="33" s="1"/>
  <c r="I28" i="33" l="1"/>
  <c r="C9" i="33"/>
  <c r="E26" i="33"/>
  <c r="E28" i="33" s="1"/>
  <c r="E29" i="33" s="1"/>
  <c r="G28" i="33"/>
  <c r="J29" i="33"/>
  <c r="BB35" i="33"/>
  <c r="AX35" i="33"/>
  <c r="AT35" i="33"/>
  <c r="AP35" i="33"/>
  <c r="AL35" i="33"/>
  <c r="AH35" i="33"/>
  <c r="AD35" i="33"/>
  <c r="Z35" i="33"/>
  <c r="V35" i="33"/>
  <c r="R35" i="33"/>
  <c r="N35" i="33"/>
  <c r="BC35" i="33"/>
  <c r="BC60" i="33" s="1"/>
  <c r="AY35" i="33"/>
  <c r="AU35" i="33"/>
  <c r="AQ35" i="33"/>
  <c r="AM35" i="33"/>
  <c r="AI35" i="33"/>
  <c r="AE35" i="33"/>
  <c r="AA35" i="33"/>
  <c r="W35" i="33"/>
  <c r="S35" i="33"/>
  <c r="O35" i="33"/>
  <c r="K35" i="33"/>
  <c r="AZ35" i="33"/>
  <c r="AV35" i="33"/>
  <c r="AR35" i="33"/>
  <c r="AN35" i="33"/>
  <c r="AJ35" i="33"/>
  <c r="AF35" i="33"/>
  <c r="AB35" i="33"/>
  <c r="X35" i="33"/>
  <c r="T35" i="33"/>
  <c r="P35" i="33"/>
  <c r="L35" i="33"/>
  <c r="BA35" i="33"/>
  <c r="AW35" i="33"/>
  <c r="AS35" i="33"/>
  <c r="AO35" i="33"/>
  <c r="AK35" i="33"/>
  <c r="AG35" i="33"/>
  <c r="AC35" i="33"/>
  <c r="Y35" i="33"/>
  <c r="U35" i="33"/>
  <c r="Q35" i="33"/>
  <c r="M35" i="33"/>
  <c r="H29" i="33"/>
  <c r="AX33" i="33"/>
  <c r="AT33" i="33"/>
  <c r="AP33" i="33"/>
  <c r="AL33" i="33"/>
  <c r="AH33" i="33"/>
  <c r="AD33" i="33"/>
  <c r="Z33" i="33"/>
  <c r="V33" i="33"/>
  <c r="R33" i="33"/>
  <c r="N33" i="33"/>
  <c r="J33" i="33"/>
  <c r="AY33" i="33"/>
  <c r="AU33" i="33"/>
  <c r="AQ33" i="33"/>
  <c r="AM33" i="33"/>
  <c r="AI33" i="33"/>
  <c r="AE33" i="33"/>
  <c r="AA33" i="33"/>
  <c r="W33" i="33"/>
  <c r="S33" i="33"/>
  <c r="O33" i="33"/>
  <c r="K33" i="33"/>
  <c r="AZ33" i="33"/>
  <c r="AV33" i="33"/>
  <c r="AR33" i="33"/>
  <c r="AN33" i="33"/>
  <c r="AJ33" i="33"/>
  <c r="AF33" i="33"/>
  <c r="AB33" i="33"/>
  <c r="X33" i="33"/>
  <c r="T33" i="33"/>
  <c r="P33" i="33"/>
  <c r="L33" i="33"/>
  <c r="BA33" i="33"/>
  <c r="AW33" i="33"/>
  <c r="AS33" i="33"/>
  <c r="AO33" i="33"/>
  <c r="AK33" i="33"/>
  <c r="AG33" i="33"/>
  <c r="AC33" i="33"/>
  <c r="Y33" i="33"/>
  <c r="U33" i="33"/>
  <c r="Q33" i="33"/>
  <c r="M33" i="33"/>
  <c r="I33" i="33"/>
  <c r="F29" i="33"/>
  <c r="AX31" i="33"/>
  <c r="AT31" i="33"/>
  <c r="AP31" i="33"/>
  <c r="AL31" i="33"/>
  <c r="AH31" i="33"/>
  <c r="AD31" i="33"/>
  <c r="Z31" i="33"/>
  <c r="V31" i="33"/>
  <c r="R31" i="33"/>
  <c r="N31" i="33"/>
  <c r="J31" i="33"/>
  <c r="AY31" i="33"/>
  <c r="AU31" i="33"/>
  <c r="AQ31" i="33"/>
  <c r="AM31" i="33"/>
  <c r="AI31" i="33"/>
  <c r="AE31" i="33"/>
  <c r="AA31" i="33"/>
  <c r="W31" i="33"/>
  <c r="S31" i="33"/>
  <c r="O31" i="33"/>
  <c r="K31" i="33"/>
  <c r="G31" i="33"/>
  <c r="AV31" i="33"/>
  <c r="AR31" i="33"/>
  <c r="AN31" i="33"/>
  <c r="AJ31" i="33"/>
  <c r="AF31" i="33"/>
  <c r="AB31" i="33"/>
  <c r="X31" i="33"/>
  <c r="T31" i="33"/>
  <c r="P31" i="33"/>
  <c r="L31" i="33"/>
  <c r="H31" i="33"/>
  <c r="AW31" i="33"/>
  <c r="AS31" i="33"/>
  <c r="AO31" i="33"/>
  <c r="AK31" i="33"/>
  <c r="AG31" i="33"/>
  <c r="AC31" i="33"/>
  <c r="Y31" i="33"/>
  <c r="U31" i="33"/>
  <c r="Q31" i="33"/>
  <c r="M31" i="33"/>
  <c r="I31" i="33"/>
  <c r="E88" i="33"/>
  <c r="E67" i="33" s="1"/>
  <c r="E88" i="31"/>
  <c r="F88" i="33"/>
  <c r="F67" i="33" s="1"/>
  <c r="F88" i="31"/>
  <c r="E89" i="33"/>
  <c r="E68" i="33" s="1"/>
  <c r="E89" i="31"/>
  <c r="E62" i="33"/>
  <c r="AV30" i="33"/>
  <c r="AR30" i="33"/>
  <c r="AN30" i="33"/>
  <c r="AJ30" i="33"/>
  <c r="AF30" i="33"/>
  <c r="AB30" i="33"/>
  <c r="X30" i="33"/>
  <c r="T30" i="33"/>
  <c r="P30" i="33"/>
  <c r="L30" i="33"/>
  <c r="H30" i="33"/>
  <c r="AW30" i="33"/>
  <c r="AS30" i="33"/>
  <c r="AO30" i="33"/>
  <c r="AK30" i="33"/>
  <c r="AG30" i="33"/>
  <c r="AC30" i="33"/>
  <c r="Y30" i="33"/>
  <c r="U30" i="33"/>
  <c r="Q30" i="33"/>
  <c r="M30" i="33"/>
  <c r="I30" i="33"/>
  <c r="BD60" i="33"/>
  <c r="E29" i="32"/>
  <c r="D40" i="32"/>
  <c r="F89" i="33" s="1"/>
  <c r="F68" i="33" s="1"/>
  <c r="I7" i="27"/>
  <c r="H6" i="32"/>
  <c r="H8" i="32" s="1"/>
  <c r="H9" i="27"/>
  <c r="E21" i="32"/>
  <c r="G88" i="33" s="1"/>
  <c r="G67" i="33" s="1"/>
  <c r="F10" i="32"/>
  <c r="G30" i="33" l="1"/>
  <c r="G60" i="33" s="1"/>
  <c r="K30" i="33"/>
  <c r="O30" i="33"/>
  <c r="S30" i="33"/>
  <c r="W30" i="33"/>
  <c r="AA30" i="33"/>
  <c r="AE30" i="33"/>
  <c r="AI30" i="33"/>
  <c r="AM30" i="33"/>
  <c r="AQ30" i="33"/>
  <c r="AU30" i="33"/>
  <c r="F30" i="33"/>
  <c r="F60" i="33" s="1"/>
  <c r="J30" i="33"/>
  <c r="N30" i="33"/>
  <c r="R30" i="33"/>
  <c r="V30" i="33"/>
  <c r="Z30" i="33"/>
  <c r="AD30" i="33"/>
  <c r="AH30" i="33"/>
  <c r="AL30" i="33"/>
  <c r="AP30" i="33"/>
  <c r="AT30" i="33"/>
  <c r="AX30" i="33"/>
  <c r="F89" i="31"/>
  <c r="G88" i="31"/>
  <c r="AZ32" i="33"/>
  <c r="AV32" i="33"/>
  <c r="AR32" i="33"/>
  <c r="AN32" i="33"/>
  <c r="AJ32" i="33"/>
  <c r="AF32" i="33"/>
  <c r="AB32" i="33"/>
  <c r="X32" i="33"/>
  <c r="T32" i="33"/>
  <c r="P32" i="33"/>
  <c r="L32" i="33"/>
  <c r="H32" i="33"/>
  <c r="H60" i="33" s="1"/>
  <c r="AW32" i="33"/>
  <c r="AS32" i="33"/>
  <c r="AO32" i="33"/>
  <c r="AK32" i="33"/>
  <c r="AG32" i="33"/>
  <c r="AC32" i="33"/>
  <c r="Y32" i="33"/>
  <c r="U32" i="33"/>
  <c r="Q32" i="33"/>
  <c r="M32" i="33"/>
  <c r="I32" i="33"/>
  <c r="AX32" i="33"/>
  <c r="AT32" i="33"/>
  <c r="AP32" i="33"/>
  <c r="AL32" i="33"/>
  <c r="AH32" i="33"/>
  <c r="AD32" i="33"/>
  <c r="Z32" i="33"/>
  <c r="V32" i="33"/>
  <c r="R32" i="33"/>
  <c r="N32" i="33"/>
  <c r="J32" i="33"/>
  <c r="AY32" i="33"/>
  <c r="AU32" i="33"/>
  <c r="AQ32" i="33"/>
  <c r="AM32" i="33"/>
  <c r="AI32" i="33"/>
  <c r="AE32" i="33"/>
  <c r="AA32" i="33"/>
  <c r="W32" i="33"/>
  <c r="S32" i="33"/>
  <c r="O32" i="33"/>
  <c r="K32" i="33"/>
  <c r="BB34" i="33"/>
  <c r="BB60" i="33" s="1"/>
  <c r="AX34" i="33"/>
  <c r="AT34" i="33"/>
  <c r="AP34" i="33"/>
  <c r="AL34" i="33"/>
  <c r="AH34" i="33"/>
  <c r="AD34" i="33"/>
  <c r="Z34" i="33"/>
  <c r="V34" i="33"/>
  <c r="R34" i="33"/>
  <c r="N34" i="33"/>
  <c r="J34" i="33"/>
  <c r="AY34" i="33"/>
  <c r="AU34" i="33"/>
  <c r="AQ34" i="33"/>
  <c r="AM34" i="33"/>
  <c r="AI34" i="33"/>
  <c r="AE34" i="33"/>
  <c r="AA34" i="33"/>
  <c r="W34" i="33"/>
  <c r="S34" i="33"/>
  <c r="O34" i="33"/>
  <c r="AZ34" i="33"/>
  <c r="AV34" i="33"/>
  <c r="AR34" i="33"/>
  <c r="AR60" i="33" s="1"/>
  <c r="AN34" i="33"/>
  <c r="AJ34" i="33"/>
  <c r="AJ60" i="33" s="1"/>
  <c r="AF34" i="33"/>
  <c r="AB34" i="33"/>
  <c r="AB60" i="33" s="1"/>
  <c r="X34" i="33"/>
  <c r="T34" i="33"/>
  <c r="T60" i="33" s="1"/>
  <c r="P34" i="33"/>
  <c r="L34" i="33"/>
  <c r="L60" i="33" s="1"/>
  <c r="BA34" i="33"/>
  <c r="BA60" i="33" s="1"/>
  <c r="AW34" i="33"/>
  <c r="AW60" i="33" s="1"/>
  <c r="AS34" i="33"/>
  <c r="AO34" i="33"/>
  <c r="AO60" i="33" s="1"/>
  <c r="AK34" i="33"/>
  <c r="AG34" i="33"/>
  <c r="AG60" i="33" s="1"/>
  <c r="AC34" i="33"/>
  <c r="U34" i="33"/>
  <c r="M34" i="33"/>
  <c r="Y34" i="33"/>
  <c r="Y60" i="33" s="1"/>
  <c r="Q34" i="33"/>
  <c r="Q60" i="33" s="1"/>
  <c r="K34" i="33"/>
  <c r="I60" i="33"/>
  <c r="U60" i="33"/>
  <c r="X60" i="33"/>
  <c r="AF60" i="33"/>
  <c r="AN60" i="33"/>
  <c r="AV60" i="33"/>
  <c r="F76" i="33"/>
  <c r="E76" i="33"/>
  <c r="G29" i="33"/>
  <c r="I29" i="33"/>
  <c r="E63" i="33"/>
  <c r="E64" i="33" s="1"/>
  <c r="F61" i="33"/>
  <c r="F29" i="32"/>
  <c r="E40" i="32"/>
  <c r="J7" i="27"/>
  <c r="I6" i="32"/>
  <c r="I8" i="32" s="1"/>
  <c r="I9" i="27"/>
  <c r="F21" i="32"/>
  <c r="G10" i="32"/>
  <c r="E77" i="33" l="1"/>
  <c r="E80" i="33" s="1"/>
  <c r="E81" i="33" s="1"/>
  <c r="M60" i="33"/>
  <c r="AC60" i="33"/>
  <c r="AK60" i="33"/>
  <c r="AS60" i="33"/>
  <c r="P60" i="33"/>
  <c r="O60" i="33"/>
  <c r="W60" i="33"/>
  <c r="AE60" i="33"/>
  <c r="AM60" i="33"/>
  <c r="AU60" i="33"/>
  <c r="J60" i="33"/>
  <c r="R60" i="33"/>
  <c r="Z60" i="33"/>
  <c r="AH60" i="33"/>
  <c r="AP60" i="33"/>
  <c r="AX60" i="33"/>
  <c r="K60" i="33"/>
  <c r="S60" i="33"/>
  <c r="AA60" i="33"/>
  <c r="AI60" i="33"/>
  <c r="AQ60" i="33"/>
  <c r="AY60" i="33"/>
  <c r="N60" i="33"/>
  <c r="V60" i="33"/>
  <c r="AD60" i="33"/>
  <c r="AL60" i="33"/>
  <c r="AT60" i="33"/>
  <c r="H88" i="33"/>
  <c r="H67" i="33" s="1"/>
  <c r="H88" i="31"/>
  <c r="G89" i="33"/>
  <c r="G68" i="33" s="1"/>
  <c r="G76" i="33" s="1"/>
  <c r="G89" i="31"/>
  <c r="AZ60" i="33"/>
  <c r="F62" i="33"/>
  <c r="G61" i="33" s="1"/>
  <c r="G29" i="32"/>
  <c r="F40" i="32"/>
  <c r="J6" i="32"/>
  <c r="J8" i="32" s="1"/>
  <c r="J9" i="27"/>
  <c r="G21" i="32"/>
  <c r="H10" i="32"/>
  <c r="I88" i="33" l="1"/>
  <c r="I67" i="33" s="1"/>
  <c r="I88" i="31"/>
  <c r="H89" i="33"/>
  <c r="H68" i="33" s="1"/>
  <c r="H89" i="31"/>
  <c r="H76" i="33"/>
  <c r="G62" i="33"/>
  <c r="H61" i="33" s="1"/>
  <c r="F63" i="33"/>
  <c r="F64" i="33" s="1"/>
  <c r="F77" i="33" s="1"/>
  <c r="F80" i="33" s="1"/>
  <c r="F81" i="33" s="1"/>
  <c r="H29" i="32"/>
  <c r="G40" i="32"/>
  <c r="H21" i="32"/>
  <c r="I10" i="32"/>
  <c r="J88" i="33" l="1"/>
  <c r="J67" i="33" s="1"/>
  <c r="J88" i="31"/>
  <c r="I89" i="33"/>
  <c r="I68" i="33" s="1"/>
  <c r="I76" i="33" s="1"/>
  <c r="I89" i="31"/>
  <c r="G63" i="33"/>
  <c r="G64" i="33" s="1"/>
  <c r="G77" i="33" s="1"/>
  <c r="G80" i="33" s="1"/>
  <c r="G81" i="33" s="1"/>
  <c r="H62" i="33"/>
  <c r="I61" i="33" s="1"/>
  <c r="H40" i="32"/>
  <c r="I29" i="32"/>
  <c r="I21" i="32"/>
  <c r="J10" i="32"/>
  <c r="J21" i="32" s="1"/>
  <c r="L88" i="33" l="1"/>
  <c r="L88" i="31"/>
  <c r="K88" i="33"/>
  <c r="K67" i="33" s="1"/>
  <c r="K88" i="31"/>
  <c r="J89" i="33"/>
  <c r="J68" i="33" s="1"/>
  <c r="J76" i="33" s="1"/>
  <c r="J89" i="31"/>
  <c r="H63" i="33"/>
  <c r="H64" i="33" s="1"/>
  <c r="H77" i="33" s="1"/>
  <c r="H80" i="33" s="1"/>
  <c r="H81" i="33" s="1"/>
  <c r="I62" i="33"/>
  <c r="J61" i="33" s="1"/>
  <c r="I40" i="32"/>
  <c r="J29" i="32"/>
  <c r="J40" i="32" s="1"/>
  <c r="L89" i="33" l="1"/>
  <c r="L89" i="31"/>
  <c r="M89" i="31" s="1"/>
  <c r="N89" i="31" s="1"/>
  <c r="O89" i="31" s="1"/>
  <c r="P89" i="31" s="1"/>
  <c r="Q89" i="31" s="1"/>
  <c r="R89" i="31" s="1"/>
  <c r="S89" i="31" s="1"/>
  <c r="T89" i="31" s="1"/>
  <c r="U89" i="31" s="1"/>
  <c r="V89" i="31" s="1"/>
  <c r="W89" i="31" s="1"/>
  <c r="X89" i="31" s="1"/>
  <c r="Y89" i="31" s="1"/>
  <c r="Z89" i="31" s="1"/>
  <c r="AA89" i="31" s="1"/>
  <c r="AB89" i="31" s="1"/>
  <c r="AC89" i="31" s="1"/>
  <c r="AD89" i="31" s="1"/>
  <c r="AE89" i="31" s="1"/>
  <c r="AF89" i="31" s="1"/>
  <c r="AG89" i="31" s="1"/>
  <c r="AH89" i="31" s="1"/>
  <c r="AI89" i="31" s="1"/>
  <c r="AJ89" i="31" s="1"/>
  <c r="AK89" i="31" s="1"/>
  <c r="AL89" i="31" s="1"/>
  <c r="AM89" i="31" s="1"/>
  <c r="AN89" i="31" s="1"/>
  <c r="AO89" i="31" s="1"/>
  <c r="AP89" i="31" s="1"/>
  <c r="AQ89" i="31" s="1"/>
  <c r="AR89" i="31" s="1"/>
  <c r="AS89" i="31" s="1"/>
  <c r="AT89" i="31" s="1"/>
  <c r="AU89" i="31" s="1"/>
  <c r="AV89" i="31" s="1"/>
  <c r="AW89" i="31" s="1"/>
  <c r="M88" i="33"/>
  <c r="L67" i="33"/>
  <c r="K89" i="33"/>
  <c r="K68" i="33" s="1"/>
  <c r="K76" i="33" s="1"/>
  <c r="K89" i="31"/>
  <c r="J62" i="33"/>
  <c r="K61" i="33" s="1"/>
  <c r="I63" i="33"/>
  <c r="I64" i="33" s="1"/>
  <c r="I77" i="33" s="1"/>
  <c r="I80" i="33" s="1"/>
  <c r="I81" i="33" s="1"/>
  <c r="M89" i="33" l="1"/>
  <c r="L68" i="33"/>
  <c r="L76" i="33" s="1"/>
  <c r="J63" i="33"/>
  <c r="J64" i="33" s="1"/>
  <c r="J77" i="33" s="1"/>
  <c r="J80" i="33" s="1"/>
  <c r="J81" i="33" s="1"/>
  <c r="N88" i="33"/>
  <c r="M67" i="33"/>
  <c r="K62" i="33"/>
  <c r="L61" i="33" s="1"/>
  <c r="M88" i="31"/>
  <c r="N88" i="31" s="1"/>
  <c r="O88" i="31" s="1"/>
  <c r="P88" i="31" s="1"/>
  <c r="Q88" i="31" s="1"/>
  <c r="R88" i="31" s="1"/>
  <c r="S88" i="31" s="1"/>
  <c r="T88" i="31" s="1"/>
  <c r="U88" i="31" s="1"/>
  <c r="V88" i="31" s="1"/>
  <c r="W88" i="31" s="1"/>
  <c r="X88" i="31" s="1"/>
  <c r="Y88" i="31" s="1"/>
  <c r="Z88" i="31" s="1"/>
  <c r="AA88" i="31" s="1"/>
  <c r="AB88" i="31" s="1"/>
  <c r="AC88" i="31" s="1"/>
  <c r="AD88" i="31" s="1"/>
  <c r="AE88" i="31" s="1"/>
  <c r="AF88" i="31" s="1"/>
  <c r="AG88" i="31" s="1"/>
  <c r="AH88" i="31" s="1"/>
  <c r="AI88" i="31" s="1"/>
  <c r="AJ88" i="31" s="1"/>
  <c r="AK88" i="31" s="1"/>
  <c r="AL88" i="31" s="1"/>
  <c r="AM88" i="31" s="1"/>
  <c r="AN88" i="31" s="1"/>
  <c r="AO88" i="31" s="1"/>
  <c r="AP88" i="31" s="1"/>
  <c r="AQ88" i="31" s="1"/>
  <c r="AR88" i="31" s="1"/>
  <c r="AS88" i="31" s="1"/>
  <c r="AT88" i="31" s="1"/>
  <c r="AU88" i="31" s="1"/>
  <c r="AV88" i="31" s="1"/>
  <c r="AW88" i="31"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K63" i="33" l="1"/>
  <c r="K64" i="33" s="1"/>
  <c r="K77" i="33" s="1"/>
  <c r="K80" i="33" s="1"/>
  <c r="K81" i="33" s="1"/>
  <c r="O88" i="33"/>
  <c r="N67" i="33"/>
  <c r="N89" i="33"/>
  <c r="M68" i="33"/>
  <c r="M76" i="33" s="1"/>
  <c r="L62" i="33"/>
  <c r="M61" i="33"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V26" i="31" s="1"/>
  <c r="AU18" i="31"/>
  <c r="AU26" i="31" s="1"/>
  <c r="AT18" i="31"/>
  <c r="AT26" i="31" s="1"/>
  <c r="AS18" i="31"/>
  <c r="AS26" i="31" s="1"/>
  <c r="AR18" i="31"/>
  <c r="AR26" i="31" s="1"/>
  <c r="AQ18" i="31"/>
  <c r="AQ26" i="31" s="1"/>
  <c r="AP18" i="31"/>
  <c r="AP26" i="31" s="1"/>
  <c r="AO18" i="31"/>
  <c r="AO26" i="31" s="1"/>
  <c r="AN18" i="31"/>
  <c r="AN26" i="31" s="1"/>
  <c r="AM18" i="31"/>
  <c r="AM26" i="31" s="1"/>
  <c r="AL18" i="31"/>
  <c r="AL26" i="31" s="1"/>
  <c r="AK18" i="31"/>
  <c r="AK26" i="31" s="1"/>
  <c r="AJ18" i="31"/>
  <c r="AJ26" i="31" s="1"/>
  <c r="AI18" i="31"/>
  <c r="AI26" i="31" s="1"/>
  <c r="AH18" i="31"/>
  <c r="AH26" i="31" s="1"/>
  <c r="AG18" i="31"/>
  <c r="AG26" i="31" s="1"/>
  <c r="AF18" i="31"/>
  <c r="AF26" i="31" s="1"/>
  <c r="AE18" i="31"/>
  <c r="AE26" i="31" s="1"/>
  <c r="AD18" i="31"/>
  <c r="AD26" i="31" s="1"/>
  <c r="AC18" i="31"/>
  <c r="AC26" i="31" s="1"/>
  <c r="AB18" i="31"/>
  <c r="AB26" i="31" s="1"/>
  <c r="AA18" i="31"/>
  <c r="AA26" i="31" s="1"/>
  <c r="Z18" i="31"/>
  <c r="Z26" i="31" s="1"/>
  <c r="Y18" i="31"/>
  <c r="X18" i="31"/>
  <c r="X26" i="31" s="1"/>
  <c r="W18" i="31"/>
  <c r="W26" i="31" s="1"/>
  <c r="V18" i="31"/>
  <c r="V26" i="31" s="1"/>
  <c r="U18" i="31"/>
  <c r="U26" i="31" s="1"/>
  <c r="T18" i="31"/>
  <c r="T26" i="31" s="1"/>
  <c r="S18" i="31"/>
  <c r="S26" i="31" s="1"/>
  <c r="R18" i="31"/>
  <c r="R26" i="31" s="1"/>
  <c r="Q18" i="31"/>
  <c r="Q26" i="31" s="1"/>
  <c r="P18" i="31"/>
  <c r="P26" i="31" s="1"/>
  <c r="O18" i="31"/>
  <c r="O26" i="31" s="1"/>
  <c r="N18" i="31"/>
  <c r="N26" i="31" s="1"/>
  <c r="M18" i="31"/>
  <c r="M26" i="31" s="1"/>
  <c r="L18" i="31"/>
  <c r="L26" i="31" s="1"/>
  <c r="K18" i="31"/>
  <c r="K26" i="31" s="1"/>
  <c r="J18" i="31"/>
  <c r="J26" i="31" s="1"/>
  <c r="I18" i="31"/>
  <c r="I26" i="31" s="1"/>
  <c r="H18" i="31"/>
  <c r="H26" i="31" s="1"/>
  <c r="G18" i="31"/>
  <c r="G26" i="31" s="1"/>
  <c r="F18" i="31"/>
  <c r="F26" i="31" s="1"/>
  <c r="E18" i="31"/>
  <c r="C9"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O89" i="33" l="1"/>
  <c r="N68" i="33"/>
  <c r="P88" i="33"/>
  <c r="O67" i="33"/>
  <c r="N76" i="33"/>
  <c r="L63" i="33"/>
  <c r="L64" i="33" s="1"/>
  <c r="L77" i="33" s="1"/>
  <c r="L80" i="33" s="1"/>
  <c r="L81" i="33" s="1"/>
  <c r="M62" i="33"/>
  <c r="N61" i="33"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E26" i="31"/>
  <c r="E28" i="31" s="1"/>
  <c r="E29" i="31" s="1"/>
  <c r="F28" i="31"/>
  <c r="F29" i="31" s="1"/>
  <c r="H28" i="31"/>
  <c r="H29" i="31" s="1"/>
  <c r="J28" i="31"/>
  <c r="J29" i="31" s="1"/>
  <c r="L28" i="31"/>
  <c r="L29" i="31" s="1"/>
  <c r="N28" i="31"/>
  <c r="N29" i="31" s="1"/>
  <c r="P28" i="31"/>
  <c r="P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G28" i="31"/>
  <c r="G29" i="31" s="1"/>
  <c r="I28" i="31"/>
  <c r="I29" i="31" s="1"/>
  <c r="K28" i="31"/>
  <c r="K29" i="31" s="1"/>
  <c r="M28" i="31"/>
  <c r="M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Q88" i="33" l="1"/>
  <c r="P67" i="33"/>
  <c r="P89" i="33"/>
  <c r="O68" i="33"/>
  <c r="O76" i="33" s="1"/>
  <c r="M63" i="33"/>
  <c r="M64" i="33" s="1"/>
  <c r="M77" i="33" s="1"/>
  <c r="M80" i="33" s="1"/>
  <c r="M81" i="33" s="1"/>
  <c r="N62" i="33"/>
  <c r="O61" i="33"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Q89" i="33" l="1"/>
  <c r="P68" i="33"/>
  <c r="P76" i="33" s="1"/>
  <c r="R88" i="33"/>
  <c r="Q67" i="33"/>
  <c r="N63" i="33"/>
  <c r="N64" i="33" s="1"/>
  <c r="N77" i="33" s="1"/>
  <c r="N80" i="33" s="1"/>
  <c r="N81" i="33" s="1"/>
  <c r="O62" i="33"/>
  <c r="P6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S88" i="33" l="1"/>
  <c r="R67" i="33"/>
  <c r="R89" i="33"/>
  <c r="Q68" i="33"/>
  <c r="Q76" i="33" s="1"/>
  <c r="O63" i="33"/>
  <c r="O64" i="33" s="1"/>
  <c r="O77" i="33" s="1"/>
  <c r="O80" i="33" s="1"/>
  <c r="O81" i="33" s="1"/>
  <c r="P62" i="33"/>
  <c r="Q61" i="33"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S89" i="33" l="1"/>
  <c r="R68" i="33"/>
  <c r="R76" i="33" s="1"/>
  <c r="T88" i="33"/>
  <c r="S67" i="33"/>
  <c r="P63" i="33"/>
  <c r="P64" i="33" s="1"/>
  <c r="P77" i="33" s="1"/>
  <c r="P80" i="33" s="1"/>
  <c r="P81" i="33" s="1"/>
  <c r="Q62" i="33"/>
  <c r="R61" i="33" s="1"/>
  <c r="D43" i="20"/>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U88" i="33" l="1"/>
  <c r="T67" i="33"/>
  <c r="T89" i="33"/>
  <c r="S68" i="33"/>
  <c r="S76" i="33" s="1"/>
  <c r="R62" i="33"/>
  <c r="S61" i="33" s="1"/>
  <c r="Q63" i="33"/>
  <c r="Q64" i="33" s="1"/>
  <c r="Q77" i="33" s="1"/>
  <c r="Q80" i="33" s="1"/>
  <c r="Q81" i="33" s="1"/>
  <c r="BC76" i="3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R63" i="33" l="1"/>
  <c r="R64" i="33" s="1"/>
  <c r="R77" i="33" s="1"/>
  <c r="R80" i="33" s="1"/>
  <c r="R81" i="33" s="1"/>
  <c r="U89" i="33"/>
  <c r="T68" i="33"/>
  <c r="T76" i="33" s="1"/>
  <c r="V88" i="33"/>
  <c r="U67" i="33"/>
  <c r="S62" i="33"/>
  <c r="T61" i="33" s="1"/>
  <c r="D45" i="20"/>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W88" i="33" l="1"/>
  <c r="V67" i="33"/>
  <c r="V89" i="33"/>
  <c r="U68" i="33"/>
  <c r="U76" i="33" s="1"/>
  <c r="T62" i="33"/>
  <c r="U61" i="33" s="1"/>
  <c r="S63" i="33"/>
  <c r="S64" i="33" s="1"/>
  <c r="S77" i="33" s="1"/>
  <c r="S80" i="33" s="1"/>
  <c r="S81" i="33" s="1"/>
  <c r="H81" i="31"/>
  <c r="D46" i="20"/>
  <c r="M12" i="20"/>
  <c r="K63" i="31"/>
  <c r="K64" i="31" s="1"/>
  <c r="I87" i="31"/>
  <c r="I66" i="31" s="1"/>
  <c r="I76" i="31" s="1"/>
  <c r="I77" i="31" s="1"/>
  <c r="I80" i="31" s="1"/>
  <c r="I81" i="31" s="1"/>
  <c r="I30" i="10"/>
  <c r="I14" i="10" s="1"/>
  <c r="I24" i="10" s="1"/>
  <c r="L62" i="31"/>
  <c r="M61" i="31" s="1"/>
  <c r="T63" i="33" l="1"/>
  <c r="T64" i="33" s="1"/>
  <c r="T77" i="33" s="1"/>
  <c r="T80" i="33" s="1"/>
  <c r="T81" i="33" s="1"/>
  <c r="C4" i="33" s="1"/>
  <c r="G30" i="29" s="1"/>
  <c r="W89" i="33"/>
  <c r="V68" i="33"/>
  <c r="V76" i="33" s="1"/>
  <c r="X88" i="33"/>
  <c r="W67" i="33"/>
  <c r="U62" i="33"/>
  <c r="V61" i="33" s="1"/>
  <c r="D47" i="20"/>
  <c r="N12" i="20"/>
  <c r="J30" i="10"/>
  <c r="J14" i="10" s="1"/>
  <c r="J24" i="10" s="1"/>
  <c r="J87" i="31"/>
  <c r="J66" i="31" s="1"/>
  <c r="J76" i="31" s="1"/>
  <c r="J77" i="31" s="1"/>
  <c r="J80" i="31" s="1"/>
  <c r="J81" i="31" s="1"/>
  <c r="L63" i="31"/>
  <c r="L64" i="31" s="1"/>
  <c r="M62" i="31"/>
  <c r="N61" i="31" s="1"/>
  <c r="U63" i="33" l="1"/>
  <c r="U64" i="33" s="1"/>
  <c r="U77" i="33" s="1"/>
  <c r="U80" i="33" s="1"/>
  <c r="U81" i="33" s="1"/>
  <c r="Y88" i="33"/>
  <c r="X67" i="33"/>
  <c r="X89" i="33"/>
  <c r="W68" i="33"/>
  <c r="W76" i="33" s="1"/>
  <c r="V62" i="33"/>
  <c r="W61" i="33" s="1"/>
  <c r="K87" i="31"/>
  <c r="K66" i="31" s="1"/>
  <c r="K76" i="31" s="1"/>
  <c r="K77" i="31" s="1"/>
  <c r="K80" i="31" s="1"/>
  <c r="K81" i="31" s="1"/>
  <c r="K30" i="10"/>
  <c r="K14" i="10" s="1"/>
  <c r="K24" i="10" s="1"/>
  <c r="D48" i="20"/>
  <c r="O12" i="20"/>
  <c r="M63" i="31"/>
  <c r="M64" i="31" s="1"/>
  <c r="N62" i="31"/>
  <c r="O61" i="31" s="1"/>
  <c r="Y89" i="33" l="1"/>
  <c r="X68" i="33"/>
  <c r="X76" i="33" s="1"/>
  <c r="Z88" i="33"/>
  <c r="Y67" i="33"/>
  <c r="W62" i="33"/>
  <c r="X61" i="33" s="1"/>
  <c r="V63" i="33"/>
  <c r="V64" i="33" s="1"/>
  <c r="V77" i="33" s="1"/>
  <c r="V80" i="33" s="1"/>
  <c r="V81" i="33" s="1"/>
  <c r="D49" i="20"/>
  <c r="P12" i="20"/>
  <c r="L30" i="10"/>
  <c r="L14" i="10" s="1"/>
  <c r="L24" i="10" s="1"/>
  <c r="L87" i="31"/>
  <c r="L66" i="31" s="1"/>
  <c r="L76" i="31" s="1"/>
  <c r="L77" i="31" s="1"/>
  <c r="L80" i="31" s="1"/>
  <c r="L81" i="31" s="1"/>
  <c r="O62" i="31"/>
  <c r="P61" i="31" s="1"/>
  <c r="N63" i="31"/>
  <c r="N64" i="31" s="1"/>
  <c r="W63" i="33" l="1"/>
  <c r="W64" i="33" s="1"/>
  <c r="W77" i="33" s="1"/>
  <c r="W80" i="33" s="1"/>
  <c r="W81" i="33" s="1"/>
  <c r="AA88" i="33"/>
  <c r="Z67" i="33"/>
  <c r="Z89" i="33"/>
  <c r="Y68" i="33"/>
  <c r="Y76" i="33" s="1"/>
  <c r="X62" i="33"/>
  <c r="Y61" i="33" s="1"/>
  <c r="D50" i="20"/>
  <c r="Q12" i="20"/>
  <c r="M87" i="31"/>
  <c r="M66" i="31" s="1"/>
  <c r="M76" i="31" s="1"/>
  <c r="M77" i="31" s="1"/>
  <c r="M80" i="31" s="1"/>
  <c r="M81" i="31" s="1"/>
  <c r="M30" i="10"/>
  <c r="M14" i="10" s="1"/>
  <c r="M24" i="10" s="1"/>
  <c r="P62" i="31"/>
  <c r="Q61" i="31" s="1"/>
  <c r="O63" i="31"/>
  <c r="O64" i="31" s="1"/>
  <c r="X63" i="33" l="1"/>
  <c r="X64" i="33" s="1"/>
  <c r="X77" i="33" s="1"/>
  <c r="X80" i="33" s="1"/>
  <c r="X81" i="33" s="1"/>
  <c r="AA89" i="33"/>
  <c r="Z68" i="33"/>
  <c r="Z76" i="33" s="1"/>
  <c r="AB88" i="33"/>
  <c r="AA67" i="33"/>
  <c r="Y62" i="33"/>
  <c r="Z61" i="33" s="1"/>
  <c r="R12" i="20"/>
  <c r="D51" i="20"/>
  <c r="N30" i="10"/>
  <c r="N14" i="10" s="1"/>
  <c r="N24" i="10" s="1"/>
  <c r="N87" i="31"/>
  <c r="N66" i="31" s="1"/>
  <c r="N76" i="31" s="1"/>
  <c r="N77" i="31" s="1"/>
  <c r="N80" i="31" s="1"/>
  <c r="N81" i="31" s="1"/>
  <c r="Q62" i="31"/>
  <c r="R61" i="31" s="1"/>
  <c r="P63" i="31"/>
  <c r="P64" i="31" s="1"/>
  <c r="AC88" i="33" l="1"/>
  <c r="AB67" i="33"/>
  <c r="AB89" i="33"/>
  <c r="AA68" i="33"/>
  <c r="AA76" i="33" s="1"/>
  <c r="Z62" i="33"/>
  <c r="AA61" i="33" s="1"/>
  <c r="Y63" i="33"/>
  <c r="Y64" i="33" s="1"/>
  <c r="Y77" i="33" s="1"/>
  <c r="Y80" i="33" s="1"/>
  <c r="Y81" i="33" s="1"/>
  <c r="O87" i="31"/>
  <c r="O66" i="31" s="1"/>
  <c r="O76" i="31" s="1"/>
  <c r="O77" i="31" s="1"/>
  <c r="O80" i="31" s="1"/>
  <c r="O81" i="31" s="1"/>
  <c r="O30" i="10"/>
  <c r="O14" i="10" s="1"/>
  <c r="O24" i="10" s="1"/>
  <c r="D52" i="20"/>
  <c r="S12" i="20"/>
  <c r="R62" i="31"/>
  <c r="S61" i="31" s="1"/>
  <c r="Q63" i="31"/>
  <c r="Q64" i="31" s="1"/>
  <c r="Z63" i="33" l="1"/>
  <c r="Z64" i="33" s="1"/>
  <c r="Z77" i="33" s="1"/>
  <c r="Z80" i="33" s="1"/>
  <c r="Z81" i="33" s="1"/>
  <c r="AC89" i="33"/>
  <c r="AB68" i="33"/>
  <c r="AB76" i="33" s="1"/>
  <c r="AD88" i="33"/>
  <c r="AC67" i="33"/>
  <c r="AA62" i="33"/>
  <c r="AB61" i="33" s="1"/>
  <c r="P30" i="10"/>
  <c r="P14" i="10" s="1"/>
  <c r="P24" i="10" s="1"/>
  <c r="P87" i="31"/>
  <c r="P66" i="31" s="1"/>
  <c r="P76" i="31" s="1"/>
  <c r="P77" i="31" s="1"/>
  <c r="P80" i="31" s="1"/>
  <c r="P81" i="31" s="1"/>
  <c r="D53" i="20"/>
  <c r="T12" i="20"/>
  <c r="S62" i="31"/>
  <c r="T61" i="31" s="1"/>
  <c r="R63" i="31"/>
  <c r="R64" i="31" s="1"/>
  <c r="AE88" i="33" l="1"/>
  <c r="AD67" i="33"/>
  <c r="AD89" i="33"/>
  <c r="AC68" i="33"/>
  <c r="AA63" i="33"/>
  <c r="AA64" i="33" s="1"/>
  <c r="AA77" i="33" s="1"/>
  <c r="AA80" i="33" s="1"/>
  <c r="AA81" i="33" s="1"/>
  <c r="AC76" i="33"/>
  <c r="AB62" i="33"/>
  <c r="AC61" i="33" s="1"/>
  <c r="Q87" i="31"/>
  <c r="Q66" i="31" s="1"/>
  <c r="Q76" i="31" s="1"/>
  <c r="Q77" i="31" s="1"/>
  <c r="Q80" i="31" s="1"/>
  <c r="Q81" i="31" s="1"/>
  <c r="Q30" i="10"/>
  <c r="Q14" i="10" s="1"/>
  <c r="Q24" i="10" s="1"/>
  <c r="D54" i="20"/>
  <c r="U12" i="20"/>
  <c r="T62" i="31"/>
  <c r="U61" i="31" s="1"/>
  <c r="S63" i="31"/>
  <c r="S64" i="31" s="1"/>
  <c r="AE89" i="33" l="1"/>
  <c r="AD68" i="33"/>
  <c r="AF88" i="33"/>
  <c r="AE67" i="33"/>
  <c r="AD76" i="33"/>
  <c r="AC62" i="33"/>
  <c r="AD61" i="33" s="1"/>
  <c r="AB63" i="33"/>
  <c r="AB64" i="33" s="1"/>
  <c r="AB77" i="33" s="1"/>
  <c r="AB80" i="33" s="1"/>
  <c r="AB81" i="33" s="1"/>
  <c r="R30" i="10"/>
  <c r="R14" i="10" s="1"/>
  <c r="R24" i="10" s="1"/>
  <c r="R87" i="31"/>
  <c r="R66" i="31" s="1"/>
  <c r="R76" i="31" s="1"/>
  <c r="R77" i="31" s="1"/>
  <c r="R80" i="31" s="1"/>
  <c r="R81" i="31" s="1"/>
  <c r="D55" i="20"/>
  <c r="V12" i="20"/>
  <c r="U62" i="31"/>
  <c r="V61" i="31" s="1"/>
  <c r="T63" i="31"/>
  <c r="T64" i="31" s="1"/>
  <c r="AG88" i="33" l="1"/>
  <c r="AF67" i="33"/>
  <c r="AF89" i="33"/>
  <c r="AE68" i="33"/>
  <c r="AC63" i="33"/>
  <c r="AC64" i="33" s="1"/>
  <c r="AC77" i="33" s="1"/>
  <c r="AC80" i="33" s="1"/>
  <c r="AE76" i="33"/>
  <c r="AD63" i="33"/>
  <c r="AD64" i="33" s="1"/>
  <c r="AD77" i="33" s="1"/>
  <c r="AD80" i="33" s="1"/>
  <c r="AD62" i="33"/>
  <c r="AE61" i="33" s="1"/>
  <c r="AC81" i="33"/>
  <c r="C5" i="33"/>
  <c r="H30" i="29" s="1"/>
  <c r="S87" i="31"/>
  <c r="S66" i="31" s="1"/>
  <c r="S76" i="31" s="1"/>
  <c r="S77" i="31" s="1"/>
  <c r="S80" i="31" s="1"/>
  <c r="S81" i="31" s="1"/>
  <c r="S30" i="10"/>
  <c r="S14" i="10" s="1"/>
  <c r="S24" i="10" s="1"/>
  <c r="D56" i="20"/>
  <c r="W12" i="20"/>
  <c r="V62" i="31"/>
  <c r="W61" i="31" s="1"/>
  <c r="U63" i="31"/>
  <c r="U64" i="31" s="1"/>
  <c r="AG89" i="33" l="1"/>
  <c r="AF68" i="33"/>
  <c r="AF76" i="33" s="1"/>
  <c r="AH88" i="33"/>
  <c r="AG67" i="33"/>
  <c r="AE62" i="33"/>
  <c r="AF61" i="33" s="1"/>
  <c r="AD81" i="33"/>
  <c r="T30" i="10"/>
  <c r="T14" i="10" s="1"/>
  <c r="T24" i="10" s="1"/>
  <c r="T87" i="31"/>
  <c r="T66" i="31" s="1"/>
  <c r="T76" i="31" s="1"/>
  <c r="T77" i="31" s="1"/>
  <c r="T80" i="31" s="1"/>
  <c r="T81" i="31" s="1"/>
  <c r="D57" i="20"/>
  <c r="X12" i="20"/>
  <c r="W62" i="31"/>
  <c r="X61" i="31" s="1"/>
  <c r="V63" i="31"/>
  <c r="V64" i="31" s="1"/>
  <c r="AE63" i="33" l="1"/>
  <c r="AE64" i="33" s="1"/>
  <c r="AE77" i="33" s="1"/>
  <c r="AE80" i="33" s="1"/>
  <c r="AE81" i="33" s="1"/>
  <c r="AI88" i="33"/>
  <c r="AH67" i="33"/>
  <c r="AH89" i="33"/>
  <c r="AG68" i="33"/>
  <c r="AG76" i="33" s="1"/>
  <c r="AF62" i="33"/>
  <c r="AG61" i="33" s="1"/>
  <c r="U87" i="31"/>
  <c r="U66" i="31" s="1"/>
  <c r="U76" i="31" s="1"/>
  <c r="U77" i="31" s="1"/>
  <c r="U80" i="31" s="1"/>
  <c r="U81" i="31" s="1"/>
  <c r="U30" i="10"/>
  <c r="U14" i="10" s="1"/>
  <c r="U24" i="10" s="1"/>
  <c r="D58" i="20"/>
  <c r="Y12" i="20"/>
  <c r="X62" i="31"/>
  <c r="Y61" i="31" s="1"/>
  <c r="W63" i="31"/>
  <c r="W64" i="31" s="1"/>
  <c r="AI89" i="33" l="1"/>
  <c r="AH68" i="33"/>
  <c r="AH76" i="33" s="1"/>
  <c r="AJ88" i="33"/>
  <c r="AI67" i="33"/>
  <c r="AG62" i="33"/>
  <c r="AH61" i="33" s="1"/>
  <c r="AF63" i="33"/>
  <c r="AF64" i="33" s="1"/>
  <c r="AF77" i="33" s="1"/>
  <c r="AF80" i="33" s="1"/>
  <c r="AF81" i="33" s="1"/>
  <c r="D59" i="20"/>
  <c r="Z12" i="20"/>
  <c r="V30" i="10"/>
  <c r="V14" i="10" s="1"/>
  <c r="V24" i="10" s="1"/>
  <c r="V87" i="31"/>
  <c r="V66" i="31" s="1"/>
  <c r="V76" i="31" s="1"/>
  <c r="V77" i="31" s="1"/>
  <c r="V80" i="31" s="1"/>
  <c r="V81" i="31" s="1"/>
  <c r="Y62" i="31"/>
  <c r="Z61" i="31" s="1"/>
  <c r="X63" i="31"/>
  <c r="X64" i="31" s="1"/>
  <c r="AG63" i="33" l="1"/>
  <c r="AG64" i="33" s="1"/>
  <c r="AG77" i="33" s="1"/>
  <c r="AG80" i="33" s="1"/>
  <c r="AG81" i="33" s="1"/>
  <c r="AK88" i="33"/>
  <c r="AJ67" i="33"/>
  <c r="AJ89" i="33"/>
  <c r="AI68" i="33"/>
  <c r="AI76" i="33" s="1"/>
  <c r="AH62" i="33"/>
  <c r="AI61" i="33" s="1"/>
  <c r="D60" i="20"/>
  <c r="AA12" i="20"/>
  <c r="W87" i="31"/>
  <c r="W66" i="31" s="1"/>
  <c r="W76" i="31" s="1"/>
  <c r="W77" i="31" s="1"/>
  <c r="W80" i="31" s="1"/>
  <c r="W81" i="31" s="1"/>
  <c r="W30" i="10"/>
  <c r="W14" i="10" s="1"/>
  <c r="W24" i="10" s="1"/>
  <c r="Z62" i="31"/>
  <c r="AA61" i="31" s="1"/>
  <c r="Y63" i="31"/>
  <c r="Y64" i="31" s="1"/>
  <c r="AH63" i="33" l="1"/>
  <c r="AH64" i="33" s="1"/>
  <c r="AH77" i="33" s="1"/>
  <c r="AH80" i="33" s="1"/>
  <c r="AH81" i="33" s="1"/>
  <c r="AK89" i="33"/>
  <c r="AJ68" i="33"/>
  <c r="AJ76" i="33" s="1"/>
  <c r="AL88" i="33"/>
  <c r="AK67" i="33"/>
  <c r="AI62" i="33"/>
  <c r="AJ61" i="33" s="1"/>
  <c r="D61" i="20"/>
  <c r="AB12" i="20"/>
  <c r="X30" i="10"/>
  <c r="X14" i="10" s="1"/>
  <c r="X24" i="10" s="1"/>
  <c r="X87" i="31"/>
  <c r="X66" i="31" s="1"/>
  <c r="X76" i="31" s="1"/>
  <c r="X77" i="31" s="1"/>
  <c r="X80" i="31" s="1"/>
  <c r="X81" i="31" s="1"/>
  <c r="AA62" i="31"/>
  <c r="AB61" i="31" s="1"/>
  <c r="Z63" i="31"/>
  <c r="Z64" i="31" s="1"/>
  <c r="AL89" i="33" l="1"/>
  <c r="AK68" i="33"/>
  <c r="AK76" i="33" s="1"/>
  <c r="AM88" i="33"/>
  <c r="AL67" i="33"/>
  <c r="AJ62" i="33"/>
  <c r="AK61" i="33" s="1"/>
  <c r="AI63" i="33"/>
  <c r="AI64" i="33" s="1"/>
  <c r="AI77" i="33" s="1"/>
  <c r="AI80" i="33" s="1"/>
  <c r="AI81" i="33" s="1"/>
  <c r="D62" i="20"/>
  <c r="AC12" i="20"/>
  <c r="Y87" i="31"/>
  <c r="Y66" i="31" s="1"/>
  <c r="Y76" i="31" s="1"/>
  <c r="Y77" i="31" s="1"/>
  <c r="Y80" i="31" s="1"/>
  <c r="Y81" i="31" s="1"/>
  <c r="Y30" i="10"/>
  <c r="Y14" i="10" s="1"/>
  <c r="Y24" i="10" s="1"/>
  <c r="AB62" i="31"/>
  <c r="AC61" i="31" s="1"/>
  <c r="AA63" i="31"/>
  <c r="AA64" i="31" s="1"/>
  <c r="AJ63" i="33" l="1"/>
  <c r="AJ64" i="33" s="1"/>
  <c r="AJ77" i="33" s="1"/>
  <c r="AJ80" i="33" s="1"/>
  <c r="AJ81" i="33" s="1"/>
  <c r="C6" i="33" s="1"/>
  <c r="I30" i="29" s="1"/>
  <c r="AN88" i="33"/>
  <c r="AM67" i="33"/>
  <c r="AM89" i="33"/>
  <c r="AL68" i="33"/>
  <c r="AL76" i="33" s="1"/>
  <c r="AK62" i="33"/>
  <c r="AL61" i="33" s="1"/>
  <c r="D63" i="20"/>
  <c r="AD12" i="20"/>
  <c r="Z30" i="10"/>
  <c r="Z14" i="10" s="1"/>
  <c r="Z24" i="10" s="1"/>
  <c r="Z87" i="31"/>
  <c r="Z66" i="31" s="1"/>
  <c r="Z76" i="31" s="1"/>
  <c r="Z77" i="31" s="1"/>
  <c r="Z80" i="31" s="1"/>
  <c r="Z81" i="31" s="1"/>
  <c r="AC62" i="31"/>
  <c r="AD61" i="31" s="1"/>
  <c r="AB63" i="31"/>
  <c r="AB64" i="31" s="1"/>
  <c r="AK63" i="33" l="1"/>
  <c r="AK64" i="33" s="1"/>
  <c r="AK77" i="33" s="1"/>
  <c r="AK80" i="33" s="1"/>
  <c r="AK81" i="33" s="1"/>
  <c r="AN89" i="33"/>
  <c r="AM68" i="33"/>
  <c r="AM76" i="33" s="1"/>
  <c r="AO88" i="33"/>
  <c r="AN67" i="33"/>
  <c r="AL62" i="33"/>
  <c r="AM61" i="33" s="1"/>
  <c r="D64" i="20"/>
  <c r="AE12" i="20"/>
  <c r="AA87" i="31"/>
  <c r="AA66" i="31" s="1"/>
  <c r="AA76" i="31" s="1"/>
  <c r="AA77" i="31" s="1"/>
  <c r="AA80" i="31" s="1"/>
  <c r="AA81" i="31" s="1"/>
  <c r="C4" i="31" s="1"/>
  <c r="G29" i="29" s="1"/>
  <c r="AA30" i="10"/>
  <c r="AA14" i="10" s="1"/>
  <c r="AA24" i="10" s="1"/>
  <c r="AC63" i="31"/>
  <c r="AC64" i="31" s="1"/>
  <c r="AD62" i="31"/>
  <c r="AE61" i="31" s="1"/>
  <c r="AP88" i="33" l="1"/>
  <c r="AO67" i="33"/>
  <c r="AO89" i="33"/>
  <c r="AN68" i="33"/>
  <c r="AN76" i="33" s="1"/>
  <c r="AM62" i="33"/>
  <c r="AN61" i="33" s="1"/>
  <c r="AL63" i="33"/>
  <c r="AL64" i="33" s="1"/>
  <c r="AL77" i="33" s="1"/>
  <c r="AL80" i="33" s="1"/>
  <c r="AL81" i="33" s="1"/>
  <c r="D65" i="20"/>
  <c r="AF12" i="20"/>
  <c r="AB30" i="10"/>
  <c r="AB14" i="10" s="1"/>
  <c r="AB24" i="10" s="1"/>
  <c r="AB87" i="31"/>
  <c r="AB66" i="31" s="1"/>
  <c r="AB76" i="31" s="1"/>
  <c r="AB77" i="31" s="1"/>
  <c r="AB80" i="31" s="1"/>
  <c r="AB81" i="31" s="1"/>
  <c r="AE62" i="31"/>
  <c r="AF61" i="31" s="1"/>
  <c r="AD63" i="31"/>
  <c r="AD64" i="31" s="1"/>
  <c r="AM63" i="33" l="1"/>
  <c r="AM64" i="33" s="1"/>
  <c r="AM77" i="33" s="1"/>
  <c r="AM80" i="33" s="1"/>
  <c r="AM81" i="33" s="1"/>
  <c r="AP89" i="33"/>
  <c r="AO68" i="33"/>
  <c r="AO76" i="33" s="1"/>
  <c r="AQ88" i="33"/>
  <c r="AP67" i="33"/>
  <c r="AN62" i="33"/>
  <c r="AO61" i="33" s="1"/>
  <c r="D66" i="20"/>
  <c r="AG12" i="20"/>
  <c r="AC87" i="31"/>
  <c r="AC66" i="31" s="1"/>
  <c r="AC76" i="31" s="1"/>
  <c r="AC77" i="31" s="1"/>
  <c r="AC80" i="31" s="1"/>
  <c r="AC81" i="31" s="1"/>
  <c r="AC30" i="10"/>
  <c r="AC14" i="10" s="1"/>
  <c r="AC24" i="10" s="1"/>
  <c r="AF62" i="31"/>
  <c r="AG61" i="31" s="1"/>
  <c r="AE63" i="31"/>
  <c r="AE64" i="31" s="1"/>
  <c r="AN63" i="33" l="1"/>
  <c r="AN64" i="33" s="1"/>
  <c r="AN77" i="33" s="1"/>
  <c r="AN80" i="33" s="1"/>
  <c r="AN81" i="33" s="1"/>
  <c r="AR88" i="33"/>
  <c r="AQ67" i="33"/>
  <c r="AQ89" i="33"/>
  <c r="AP68" i="33"/>
  <c r="AP76" i="33" s="1"/>
  <c r="AO62" i="33"/>
  <c r="AP61" i="33" s="1"/>
  <c r="D67" i="20"/>
  <c r="AH12" i="20"/>
  <c r="AD30" i="10"/>
  <c r="AD14" i="10" s="1"/>
  <c r="AD24" i="10" s="1"/>
  <c r="AD87" i="31"/>
  <c r="AD66" i="31" s="1"/>
  <c r="AD76" i="31" s="1"/>
  <c r="AD77" i="31" s="1"/>
  <c r="AD80" i="31" s="1"/>
  <c r="AD81" i="31" s="1"/>
  <c r="AG62" i="31"/>
  <c r="AH61" i="31" s="1"/>
  <c r="AF63" i="31"/>
  <c r="AF64" i="31" s="1"/>
  <c r="AR89" i="33" l="1"/>
  <c r="AQ68" i="33"/>
  <c r="AQ76" i="33" s="1"/>
  <c r="AS88" i="33"/>
  <c r="AR67" i="33"/>
  <c r="AP62" i="33"/>
  <c r="AQ61" i="33" s="1"/>
  <c r="AO63" i="33"/>
  <c r="AO64" i="33" s="1"/>
  <c r="AO77" i="33" s="1"/>
  <c r="AO80" i="33" s="1"/>
  <c r="AO81" i="33" s="1"/>
  <c r="D68" i="20"/>
  <c r="AI12" i="20"/>
  <c r="AE87" i="31"/>
  <c r="AE66" i="31" s="1"/>
  <c r="AE76" i="31" s="1"/>
  <c r="AE77" i="31" s="1"/>
  <c r="AE80" i="31" s="1"/>
  <c r="AE81" i="31" s="1"/>
  <c r="AE30" i="10"/>
  <c r="AE14" i="10" s="1"/>
  <c r="AE24" i="10" s="1"/>
  <c r="AH62" i="31"/>
  <c r="AI61" i="31" s="1"/>
  <c r="AG63" i="31"/>
  <c r="AG64" i="31" s="1"/>
  <c r="AP63" i="33" l="1"/>
  <c r="AP64" i="33" s="1"/>
  <c r="AP77" i="33" s="1"/>
  <c r="AP80" i="33" s="1"/>
  <c r="AP81" i="33" s="1"/>
  <c r="AT88" i="33"/>
  <c r="AS67" i="33"/>
  <c r="AS89" i="33"/>
  <c r="AR68" i="33"/>
  <c r="AR76" i="33" s="1"/>
  <c r="AQ62" i="33"/>
  <c r="AR61" i="33" s="1"/>
  <c r="D69" i="20"/>
  <c r="AJ12" i="20"/>
  <c r="AF30" i="10"/>
  <c r="AF14" i="10" s="1"/>
  <c r="AF24" i="10" s="1"/>
  <c r="AF87" i="31"/>
  <c r="AF66" i="31" s="1"/>
  <c r="AF76" i="31" s="1"/>
  <c r="AF77" i="31" s="1"/>
  <c r="AF80" i="31" s="1"/>
  <c r="AF81" i="31" s="1"/>
  <c r="AI62" i="31"/>
  <c r="AJ61" i="31" s="1"/>
  <c r="AH63" i="31"/>
  <c r="AH64" i="31" s="1"/>
  <c r="AQ63" i="33" l="1"/>
  <c r="AQ64" i="33" s="1"/>
  <c r="AQ77" i="33" s="1"/>
  <c r="AQ80" i="33" s="1"/>
  <c r="AQ81" i="33" s="1"/>
  <c r="AT89" i="33"/>
  <c r="AS68" i="33"/>
  <c r="AS76" i="33" s="1"/>
  <c r="AU88" i="33"/>
  <c r="AT67" i="33"/>
  <c r="AR62" i="33"/>
  <c r="AS61" i="33" s="1"/>
  <c r="D70" i="20"/>
  <c r="AK12" i="20"/>
  <c r="AG87" i="31"/>
  <c r="AG66" i="31" s="1"/>
  <c r="AG76" i="31" s="1"/>
  <c r="AG77" i="31" s="1"/>
  <c r="AG80" i="31" s="1"/>
  <c r="AG81" i="31" s="1"/>
  <c r="AG30" i="10"/>
  <c r="AG14" i="10" s="1"/>
  <c r="AG24" i="10" s="1"/>
  <c r="AJ62" i="31"/>
  <c r="AK61" i="31" s="1"/>
  <c r="AI63" i="31"/>
  <c r="AI64" i="31" s="1"/>
  <c r="AV88" i="33" l="1"/>
  <c r="AU67" i="33"/>
  <c r="AU89" i="33"/>
  <c r="AT68" i="33"/>
  <c r="AT76" i="33" s="1"/>
  <c r="AS62" i="33"/>
  <c r="AT61" i="33" s="1"/>
  <c r="AR63" i="33"/>
  <c r="AR64" i="33" s="1"/>
  <c r="AR77" i="33" s="1"/>
  <c r="AR80" i="33" s="1"/>
  <c r="AR81" i="33" s="1"/>
  <c r="D71" i="20"/>
  <c r="AL12" i="20"/>
  <c r="AH30" i="10"/>
  <c r="AH14" i="10" s="1"/>
  <c r="AH24" i="10" s="1"/>
  <c r="AH87" i="31"/>
  <c r="AH66" i="31" s="1"/>
  <c r="AH76" i="31" s="1"/>
  <c r="AH77" i="31" s="1"/>
  <c r="AH80" i="31" s="1"/>
  <c r="AH81" i="31" s="1"/>
  <c r="AK62" i="31"/>
  <c r="AL61" i="31" s="1"/>
  <c r="AJ63" i="31"/>
  <c r="AJ64" i="31" s="1"/>
  <c r="AS63" i="33" l="1"/>
  <c r="AS64" i="33" s="1"/>
  <c r="AS77" i="33" s="1"/>
  <c r="AS80" i="33" s="1"/>
  <c r="AS81" i="33" s="1"/>
  <c r="AV89" i="33"/>
  <c r="AU68" i="33"/>
  <c r="AU76" i="33" s="1"/>
  <c r="AW88" i="33"/>
  <c r="AW67" i="33" s="1"/>
  <c r="AV67" i="33"/>
  <c r="AT62" i="33"/>
  <c r="AU61" i="33" s="1"/>
  <c r="D72" i="20"/>
  <c r="AM12" i="20"/>
  <c r="AI87" i="31"/>
  <c r="AI66" i="31" s="1"/>
  <c r="AI76" i="31" s="1"/>
  <c r="AI77" i="31" s="1"/>
  <c r="AI80" i="31" s="1"/>
  <c r="AI81" i="31" s="1"/>
  <c r="C5" i="31" s="1"/>
  <c r="H29" i="29" s="1"/>
  <c r="AI30" i="10"/>
  <c r="AI14" i="10" s="1"/>
  <c r="AI24" i="10" s="1"/>
  <c r="AK63" i="31"/>
  <c r="AK64" i="31" s="1"/>
  <c r="AL62" i="31"/>
  <c r="AM61" i="31" s="1"/>
  <c r="AT63" i="33" l="1"/>
  <c r="AT64" i="33" s="1"/>
  <c r="AT77" i="33" s="1"/>
  <c r="AT80" i="33" s="1"/>
  <c r="AT81" i="33" s="1"/>
  <c r="AW89" i="33"/>
  <c r="AW68" i="33" s="1"/>
  <c r="AW76" i="33" s="1"/>
  <c r="AV68" i="33"/>
  <c r="AV76" i="33" s="1"/>
  <c r="AU62" i="33"/>
  <c r="AV61" i="33" s="1"/>
  <c r="D73" i="20"/>
  <c r="AN12" i="20"/>
  <c r="AJ30" i="10"/>
  <c r="AJ14" i="10" s="1"/>
  <c r="AJ24" i="10" s="1"/>
  <c r="AJ87" i="31"/>
  <c r="AJ66" i="31" s="1"/>
  <c r="AJ76" i="31" s="1"/>
  <c r="AJ77" i="31" s="1"/>
  <c r="AJ80" i="31" s="1"/>
  <c r="AJ81" i="31" s="1"/>
  <c r="AM62" i="31"/>
  <c r="AN61" i="31" s="1"/>
  <c r="AL63" i="31"/>
  <c r="AL64" i="31" s="1"/>
  <c r="AV63" i="33" l="1"/>
  <c r="AV64" i="33" s="1"/>
  <c r="AV77" i="33" s="1"/>
  <c r="AV80" i="33" s="1"/>
  <c r="AV62" i="33"/>
  <c r="AW61" i="33" s="1"/>
  <c r="AU63" i="33"/>
  <c r="AU64" i="33" s="1"/>
  <c r="AU77" i="33" s="1"/>
  <c r="AU80" i="33" s="1"/>
  <c r="AU81" i="33" s="1"/>
  <c r="AV81" i="33" s="1"/>
  <c r="D75" i="20"/>
  <c r="AO12" i="20"/>
  <c r="AK87" i="31"/>
  <c r="AK66" i="31" s="1"/>
  <c r="AK76" i="31" s="1"/>
  <c r="AK77" i="31" s="1"/>
  <c r="AK80" i="31" s="1"/>
  <c r="AK81" i="31" s="1"/>
  <c r="AK30" i="10"/>
  <c r="AK14" i="10" s="1"/>
  <c r="AK24" i="10" s="1"/>
  <c r="AN62" i="31"/>
  <c r="AO61" i="31" s="1"/>
  <c r="AM63" i="31"/>
  <c r="AM64" i="31" s="1"/>
  <c r="AM77" i="31" s="1"/>
  <c r="AM80" i="31" s="1"/>
  <c r="AW62" i="33" l="1"/>
  <c r="AX61" i="33" s="1"/>
  <c r="AL30" i="10"/>
  <c r="AL14" i="10" s="1"/>
  <c r="AL24" i="10" s="1"/>
  <c r="AL87" i="31"/>
  <c r="AL66" i="31" s="1"/>
  <c r="AL76" i="31" s="1"/>
  <c r="AL77" i="31" s="1"/>
  <c r="AL80" i="31" s="1"/>
  <c r="AL81" i="31" s="1"/>
  <c r="AM81" i="31" s="1"/>
  <c r="AO62" i="31"/>
  <c r="AP61" i="31" s="1"/>
  <c r="AN63" i="31"/>
  <c r="AN64" i="31" s="1"/>
  <c r="AN77" i="31" s="1"/>
  <c r="AN80" i="31" s="1"/>
  <c r="AW63" i="33" l="1"/>
  <c r="AW64" i="33" s="1"/>
  <c r="AW77" i="33" s="1"/>
  <c r="AW80" i="33" s="1"/>
  <c r="AW81" i="33" s="1"/>
  <c r="C7" i="33" s="1"/>
  <c r="J30" i="29" s="1"/>
  <c r="AX62" i="33"/>
  <c r="AY61" i="33" s="1"/>
  <c r="AN81" i="31"/>
  <c r="AP62" i="31"/>
  <c r="AQ61" i="31" s="1"/>
  <c r="AO63" i="31"/>
  <c r="AO64" i="31" s="1"/>
  <c r="AO77" i="31" s="1"/>
  <c r="AO80" i="31" s="1"/>
  <c r="AO81" i="31" s="1"/>
  <c r="AX63" i="33" l="1"/>
  <c r="AX64" i="33" s="1"/>
  <c r="AX77" i="33" s="1"/>
  <c r="AX80" i="33" s="1"/>
  <c r="AX81" i="33" s="1"/>
  <c r="AY62" i="33"/>
  <c r="AZ61" i="33" s="1"/>
  <c r="AQ62" i="31"/>
  <c r="AR61" i="31" s="1"/>
  <c r="AP63" i="31"/>
  <c r="AP64" i="31" s="1"/>
  <c r="AP77" i="31" s="1"/>
  <c r="AP80" i="31" s="1"/>
  <c r="AP81" i="31" s="1"/>
  <c r="AZ62" i="33" l="1"/>
  <c r="BA61" i="33" s="1"/>
  <c r="AY63" i="33"/>
  <c r="AY64" i="33" s="1"/>
  <c r="AY77" i="33" s="1"/>
  <c r="AY80" i="33" s="1"/>
  <c r="AY81" i="33" s="1"/>
  <c r="AR62" i="31"/>
  <c r="AS61" i="31" s="1"/>
  <c r="AQ63" i="31"/>
  <c r="AQ64" i="31" s="1"/>
  <c r="AQ77" i="31" s="1"/>
  <c r="AQ80" i="31" s="1"/>
  <c r="AQ81" i="31" s="1"/>
  <c r="AZ63" i="33" l="1"/>
  <c r="AZ64" i="33" s="1"/>
  <c r="AZ77" i="33" s="1"/>
  <c r="AZ80" i="33" s="1"/>
  <c r="AZ81" i="33" s="1"/>
  <c r="BA62" i="33"/>
  <c r="BB61" i="33" s="1"/>
  <c r="C6" i="31"/>
  <c r="I29" i="29" s="1"/>
  <c r="AS62" i="31"/>
  <c r="AT61" i="31" s="1"/>
  <c r="AR63" i="31"/>
  <c r="AR64" i="31" s="1"/>
  <c r="AR77" i="31" s="1"/>
  <c r="AR80" i="31" s="1"/>
  <c r="AR81" i="31" s="1"/>
  <c r="BA63" i="33" l="1"/>
  <c r="BA64" i="33" s="1"/>
  <c r="BA77" i="33" s="1"/>
  <c r="BA80" i="33" s="1"/>
  <c r="BA81" i="33" s="1"/>
  <c r="BB62" i="33"/>
  <c r="BC61" i="33" s="1"/>
  <c r="AS63" i="31"/>
  <c r="AS64" i="31" s="1"/>
  <c r="AS77" i="31" s="1"/>
  <c r="AS80" i="31" s="1"/>
  <c r="AS81" i="31" s="1"/>
  <c r="AT62" i="31"/>
  <c r="AU61" i="31" s="1"/>
  <c r="BB63" i="33" l="1"/>
  <c r="BB64" i="33" s="1"/>
  <c r="BB77" i="33" s="1"/>
  <c r="BB80" i="33" s="1"/>
  <c r="BB81" i="33" s="1"/>
  <c r="BC62" i="33"/>
  <c r="BD61" i="33" s="1"/>
  <c r="AU62" i="31"/>
  <c r="AV61" i="31" s="1"/>
  <c r="AT63" i="31"/>
  <c r="AT64" i="31" s="1"/>
  <c r="AT77" i="31" s="1"/>
  <c r="AT80" i="31" s="1"/>
  <c r="AT81" i="31" s="1"/>
  <c r="BD62" i="33" l="1"/>
  <c r="BD63" i="33" s="1"/>
  <c r="BD64" i="33" s="1"/>
  <c r="BD77" i="33" s="1"/>
  <c r="BD80" i="33" s="1"/>
  <c r="BC63" i="33"/>
  <c r="BC64" i="33" s="1"/>
  <c r="BC77" i="33" s="1"/>
  <c r="BC80" i="33" s="1"/>
  <c r="BC81" i="33" s="1"/>
  <c r="AV62" i="31"/>
  <c r="AW61" i="31" s="1"/>
  <c r="AU63" i="31"/>
  <c r="AU64" i="31" s="1"/>
  <c r="AU77" i="31" s="1"/>
  <c r="AU80" i="31" s="1"/>
  <c r="AU81" i="31" s="1"/>
  <c r="BD81" i="33" l="1"/>
  <c r="AW62" i="31"/>
  <c r="AX61" i="31" s="1"/>
  <c r="AV63" i="31"/>
  <c r="AV64" i="31" s="1"/>
  <c r="AV77" i="31" s="1"/>
  <c r="AV80" i="31" s="1"/>
  <c r="AV81" i="31" s="1"/>
  <c r="AX62" i="31" l="1"/>
  <c r="AY61" i="31" s="1"/>
  <c r="AW63" i="31"/>
  <c r="AW64" i="31" s="1"/>
  <c r="AW77" i="31" s="1"/>
  <c r="AW80" i="31" s="1"/>
  <c r="AW81" i="31" s="1"/>
  <c r="AY62" i="31" l="1"/>
  <c r="AZ61" i="31" s="1"/>
  <c r="AX63" i="31"/>
  <c r="AX64" i="31" s="1"/>
  <c r="AX77" i="31" s="1"/>
  <c r="AX80" i="31" s="1"/>
  <c r="AX81" i="31" s="1"/>
  <c r="AZ62" i="31" l="1"/>
  <c r="BA61" i="31" s="1"/>
  <c r="AY63" i="31"/>
  <c r="AY64" i="31" s="1"/>
  <c r="AY77" i="31" s="1"/>
  <c r="AY80" i="31" s="1"/>
  <c r="AY81" i="31" s="1"/>
  <c r="BA62" i="31" l="1"/>
  <c r="BB61" i="31" s="1"/>
  <c r="AZ63" i="31"/>
  <c r="AZ64" i="31" s="1"/>
  <c r="AZ77" i="31" s="1"/>
  <c r="AZ80" i="31" s="1"/>
  <c r="AZ81" i="31" s="1"/>
  <c r="BB62" i="31" l="1"/>
  <c r="BC61" i="31" s="1"/>
  <c r="BA63" i="31"/>
  <c r="BA64" i="31" s="1"/>
  <c r="BA77" i="31" s="1"/>
  <c r="BA80" i="31" s="1"/>
  <c r="BA81" i="31" s="1"/>
  <c r="BC62" i="31" l="1"/>
  <c r="BD61" i="31" s="1"/>
  <c r="BB63" i="31"/>
  <c r="BB64" i="31" s="1"/>
  <c r="BB77" i="31" s="1"/>
  <c r="BB80" i="31" s="1"/>
  <c r="BB81" i="31" s="1"/>
  <c r="BD62" i="31" l="1"/>
  <c r="BD63" i="31" s="1"/>
  <c r="BD64" i="31" s="1"/>
  <c r="BD77" i="31" s="1"/>
  <c r="BD80" i="31" s="1"/>
  <c r="BC63" i="31"/>
  <c r="BC64" i="31" s="1"/>
  <c r="BC77" i="31" s="1"/>
  <c r="BC80" i="31" s="1"/>
  <c r="BC81" i="31" s="1"/>
  <c r="BD81" i="31" l="1"/>
  <c r="C7" i="31" s="1"/>
  <c r="J29" i="29" s="1"/>
</calcChain>
</file>

<file path=xl/sharedStrings.xml><?xml version="1.0" encoding="utf-8"?>
<sst xmlns="http://schemas.openxmlformats.org/spreadsheetml/2006/main" count="931" uniqueCount="389">
  <si>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</si>
  <si>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</si>
  <si>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</si>
  <si>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</si>
  <si>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</si>
  <si>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</si>
  <si>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</si>
  <si>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</si>
  <si>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</si>
  <si>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</si>
  <si>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</si>
  <si>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</si>
  <si>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</si>
  <si>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</si>
  <si>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</si>
  <si>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</si>
  <si>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</si>
  <si>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</si>
  <si>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</si>
  <si>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</si>
  <si>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</si>
  <si>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</si>
  <si>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</si>
  <si>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</si>
  <si>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</si>
  <si>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</si>
  <si>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</si>
  <si>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</si>
  <si>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</si>
  <si>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</si>
  <si>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</si>
  <si>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</si>
  <si>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</si>
  <si>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</si>
  <si>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</si>
  <si>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</si>
  <si>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</si>
  <si>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</si>
  <si>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</si>
  <si>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</si>
  <si>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</si>
  <si>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</si>
  <si>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</si>
  <si>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</si>
  <si>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</si>
  <si>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</si>
  <si>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</si>
  <si>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</si>
  <si>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</si>
  <si>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</si>
  <si>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</si>
  <si>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</si>
  <si>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</si>
  <si>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</si>
  <si>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</si>
  <si>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</si>
  <si>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</si>
  <si>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</si>
  <si>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</si>
  <si>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</si>
  <si>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</si>
  <si>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</si>
  <si>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</si>
  <si>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</si>
  <si>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</si>
  <si>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</si>
  <si>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</si>
  <si>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</si>
  <si>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</si>
  <si>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</si>
  <si>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</si>
  <si>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</si>
  <si>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</si>
  <si>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</si>
  <si>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</si>
  <si>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</si>
  <si>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</si>
  <si>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</si>
  <si>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</si>
  <si>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</si>
  <si>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</si>
  <si>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</si>
  <si>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</si>
  <si>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</si>
  <si>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</si>
  <si>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</si>
  <si>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</si>
  <si>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</si>
  <si>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</si>
  <si>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</si>
  <si>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</si>
  <si>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</si>
  <si>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</si>
  <si>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</si>
  <si>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</si>
  <si>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</si>
  <si>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</si>
  <si>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</si>
  <si>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</si>
  <si>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</si>
  <si>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</si>
  <si>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</si>
  <si>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</si>
  <si>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</si>
  <si>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</si>
  <si>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</si>
  <si>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</si>
  <si>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</si>
  <si>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</si>
  <si>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</si>
  <si>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</si>
  <si>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</si>
  <si>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</si>
  <si>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</si>
  <si>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</si>
  <si>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</si>
  <si>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</si>
  <si>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</si>
  <si>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</si>
  <si>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</si>
  <si>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</si>
  <si>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</si>
  <si>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</si>
  <si>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</si>
  <si>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</si>
  <si>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</si>
  <si>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</si>
  <si>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</si>
  <si>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</si>
  <si>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</si>
  <si>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</si>
  <si>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</si>
  <si>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</si>
  <si>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</si>
  <si>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</si>
  <si>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</si>
  <si>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</si>
  <si>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</si>
  <si>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</si>
  <si>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</si>
  <si>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</si>
  <si>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</si>
  <si>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</si>
  <si>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</si>
  <si>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</si>
  <si>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</si>
  <si>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</si>
  <si>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</si>
  <si>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</si>
  <si>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</si>
  <si>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</si>
  <si>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</si>
  <si>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</si>
  <si>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</si>
  <si>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</si>
  <si>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</si>
  <si>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</si>
  <si>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</si>
  <si>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</si>
  <si>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</si>
  <si>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</si>
  <si>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</si>
  <si>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</si>
  <si>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</si>
  <si>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</si>
  <si>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</si>
  <si>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</si>
  <si>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</si>
  <si>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</si>
  <si>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</si>
  <si>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</si>
  <si>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</si>
  <si>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</si>
  <si>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</si>
  <si>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</si>
  <si>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</si>
  <si>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</si>
  <si>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</si>
  <si>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</si>
  <si>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</si>
  <si>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</si>
  <si>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</si>
  <si>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</si>
  <si>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</si>
  <si>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</si>
  <si>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</si>
  <si>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</si>
  <si>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</si>
  <si>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</si>
  <si>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</si>
  <si>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</si>
  <si>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</si>
  <si>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</si>
  <si>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</si>
  <si>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</si>
  <si>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</si>
  <si>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</si>
  <si>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</si>
  <si>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</si>
  <si>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</si>
  <si>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</si>
  <si>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</si>
  <si>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</si>
  <si>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</si>
  <si>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</si>
  <si>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</si>
  <si>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</si>
  <si>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</si>
  <si>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</si>
  <si>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</si>
  <si>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</si>
  <si>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</si>
  <si>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</si>
  <si>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</si>
  <si>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</si>
  <si>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</si>
  <si>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</si>
  <si>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</si>
  <si>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</si>
  <si>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</si>
  <si>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</si>
  <si>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</si>
  <si>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</si>
  <si>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</si>
  <si>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</si>
  <si>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</si>
  <si>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</si>
  <si>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</si>
  <si>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</si>
  <si>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</si>
  <si>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</si>
  <si>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</si>
  <si>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</si>
  <si>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</si>
  <si>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</si>
  <si>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</si>
  <si>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</si>
  <si>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</si>
  <si>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</si>
  <si>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</si>
  <si>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</si>
  <si>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</si>
  <si>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</si>
  <si>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</si>
  <si>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</si>
  <si>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</si>
  <si>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</si>
  <si>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</si>
  <si>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</si>
  <si>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</si>
  <si>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</si>
  <si>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</si>
  <si>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</si>
  <si>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</si>
  <si>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</si>
  <si>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</si>
  <si>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</si>
  <si>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</si>
  <si>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</si>
  <si>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</si>
  <si>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</si>
  <si>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</si>
  <si>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</si>
  <si>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</si>
  <si>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</si>
  <si>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</si>
  <si>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</si>
  <si>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</si>
  <si>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</si>
  <si>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</si>
  <si>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</si>
  <si>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</si>
  <si>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</si>
  <si>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</si>
  <si>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</si>
  <si>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</si>
  <si>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</si>
  <si>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</si>
  <si>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</si>
  <si>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</si>
  <si>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</si>
  <si>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</si>
  <si>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</si>
  <si>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</si>
  <si>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</si>
  <si>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</si>
  <si>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</si>
  <si>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</si>
  <si>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</si>
  <si>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</si>
  <si>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</si>
  <si>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</si>
  <si>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</si>
  <si>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</si>
  <si>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</si>
  <si>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</si>
  <si>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</si>
  <si>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</si>
  <si>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</si>
  <si>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</si>
  <si>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</si>
  <si>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</si>
  <si>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</si>
  <si>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</si>
  <si>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</si>
  <si>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</si>
  <si>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</si>
  <si>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</si>
  <si>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</si>
  <si>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</si>
  <si>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</si>
  <si>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</si>
  <si>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</si>
  <si>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</si>
  <si>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</si>
  <si>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</si>
  <si>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</si>
  <si>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</si>
  <si>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</si>
  <si>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</si>
  <si>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</si>
  <si>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</si>
  <si>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</si>
  <si>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</si>
  <si>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</si>
  <si>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</si>
  <si>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</si>
  <si>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</si>
  <si>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</si>
  <si>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</si>
  <si>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</si>
  <si>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</si>
  <si>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</si>
  <si>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</si>
  <si>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</si>
  <si>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</si>
  <si>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</si>
  <si>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</si>
  <si>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</si>
  <si>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</si>
  <si>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The baseline scenario relates to the situation where no investment specifically targeted at reducing Customers Interrupted and Customer Minutes Lost is undertaken</t>
  </si>
  <si>
    <t>2020/21</t>
  </si>
  <si>
    <t>Underlying Total Customers Interrupted Due to Unplanned Incidents</t>
  </si>
  <si>
    <t>CUSTOMERS INTERRUPTED</t>
  </si>
  <si>
    <t>Expected Customers Interrupted Prior to QOS Investment</t>
  </si>
  <si>
    <t>Resulting Customers Interrupted</t>
  </si>
  <si>
    <t>CUSTOMER MINUTES LOST</t>
  </si>
  <si>
    <t>Underlying Total Customer Minutes Lost Due to Unplanned Incidents</t>
  </si>
  <si>
    <t>Cumulative Reduction in Customers Interrupted
Due to Tree Cutting Activity</t>
  </si>
  <si>
    <t>Cumulative Reduction in Customer Minutes Lost
Due to Tree Cutting Activity</t>
  </si>
  <si>
    <t>Expected Customer Minutes Lost Prior to QOS Investment</t>
  </si>
  <si>
    <t>Resulting Customer Minutes Lost</t>
  </si>
  <si>
    <t>Investment targeted at reducing CIs and CMLs is undertaken</t>
  </si>
  <si>
    <t>No investment targeted at reducing CIs and CMLs is undertaken</t>
  </si>
  <si>
    <r>
      <t xml:space="preserve">Workings / assumptions used for costing </t>
    </r>
    <r>
      <rPr>
        <b/>
        <sz val="14"/>
        <color rgb="FF0070C0"/>
        <rFont val="Calibri"/>
        <family val="2"/>
        <scheme val="minor"/>
      </rPr>
      <t>Option 1</t>
    </r>
  </si>
  <si>
    <t>Reduction in Customers Interrupted Due to QOS Investment in 2014/15</t>
  </si>
  <si>
    <t>Forecast Customers Interrupted During ED1 With No Further QOS Investment</t>
  </si>
  <si>
    <t>Reduction in Customer Minutes Lost Due to QOS Investment in 2014/15</t>
  </si>
  <si>
    <t>Forecast Customer Minutes Lost During ED1 With No Further QOS Investment</t>
  </si>
  <si>
    <t>Reduction in Customers Interrupted Due to QOS Investment in:</t>
  </si>
  <si>
    <t>Ongoing impact of investment during ED1</t>
  </si>
  <si>
    <t>Total Reduction In Each Year Due to ED1 Investment</t>
  </si>
  <si>
    <t>Cumulative Reduction Due to Investment in ED1</t>
  </si>
  <si>
    <t>Reduction in Customer Minutes Lost Due to QOS Investment in:</t>
  </si>
  <si>
    <t>CBA Option 1(i) Sensitivity Analysis - Option 1(i)</t>
  </si>
  <si>
    <t>Investment targeted at reducing CIs and CMLs is undertaken with investment increased by 25%</t>
  </si>
  <si>
    <t>Option 1(i)</t>
  </si>
  <si>
    <t>This is a sensitivity analysis in respect of Option 1, where the QOS investment in increased by 25%.</t>
  </si>
  <si>
    <t>1(i)</t>
  </si>
  <si>
    <t xml:space="preserve">Underlying Total Customers Interrupted Due to Unplanned Incidents has been determined using a disaggregated approach:
</t>
  </si>
  <si>
    <t xml:space="preserve">Underlying Total Customer Minutes Lost Due to Unplanned Incidents has been determined using a disaggregated approach:
</t>
  </si>
  <si>
    <t>Reduction in Customers Interrupted Due to QOS Investment has been determined by evaluating the effectiveness of installing additional automatic switchgear in reducing the avearge numer of customers interrupted per incident.</t>
  </si>
  <si>
    <t>Reduction in Customer Minutes Lost Due to QOS Investment has been determined by evaluating the effectiveness of installing additional automatic switchgear in reducing the avearge numer of customers interrupted per incident and multiplying by the average incident duration.</t>
  </si>
  <si>
    <t>DNO view
10 years</t>
  </si>
  <si>
    <t>Please note that totals may not sum due to roundings.</t>
  </si>
  <si>
    <t>-  For Embeded Generation and Other Connected Systems  the underlying level has been determined as the four year average for the period 2008/09 to 2012/13 (i.e 0 Customer Minutes Lost)</t>
  </si>
  <si>
    <t>Cumulative Reduction in Customers Interrupted Due to Tree Cutting Activity has been determined by estimating the reduction in tree related faults (i.e. 0 incidents reduction from 2014/15 to 2022/23 as the there is no endemic tree cutting backlog) and multiplying by the average number of customers interrupted per incident (which decreases yearly as quality of service investment is undertaken).</t>
  </si>
  <si>
    <t>Cumulative Reduction in Customer Minutes Lost Due to Tree Cutting Activity has been determined by estimating the reduction in tree related faults (i.e. 0 incidents reduction from 2014/15 to 2022/23 as the there is no endemic tree cutting backlog) and multiplying by both the average number of customers interrupted per incident and average incident duration (which decreases yearly as quality of service investment is undertaken) and the average Customer Minutes Lost per Customer Interrupted.</t>
  </si>
  <si>
    <t>WPD (South Wales)</t>
  </si>
  <si>
    <t>-  For the LV network the underlying level has been determined as the four year average for the period 2008/09 to 2012/13 (i.e 70701 Customers Interrupted)</t>
  </si>
  <si>
    <t>-  For the EHV &amp; 132 kV networks the underlying level has been determined as the ten year average for the period 2002/03 to 2012/13 (i.e  46876 Customers Interrupted)</t>
  </si>
  <si>
    <t>-  For Embeded Generation and Other Connected Systems  the underlying level has been determined as the four year average for the period 2008/09 to 2012/13 (i.e 222 Customers Interrupted)</t>
  </si>
  <si>
    <t>-  For the HV network, the calculation of the underlying level is more complex.  The calculation takes into account:
     -  Average number of incidents during the four year period 2008/09 to 2012/13 (i.e. 1534 incidents); and
     -  The forecast average number of customers interrupted per unplanned HV incident at the end of 2014/15 (i.e. 302 customers).
The underlying level of Customers Interrupted due to unplanned HV network incidents is 463575.</t>
  </si>
  <si>
    <t>-  For the LV network the underlying level has been determined as the four year average for the period 2008/09 to 2012/13 (i.e. 9053733 Customer Minutes Lost)</t>
  </si>
  <si>
    <t>-  For the EHV &amp; 132 kV networks the underlying level has been determined as the ten year average for the period 2002/03 to 2012/13 (i.e. 1218985 Customer Minutes Lost)</t>
  </si>
  <si>
    <t>-  For the HV network, the calaculation of the underlying level is more complex.  The calculation takes into account:
     -  Average number of incidents during the four year period 2008/09 to 2012/13 (1534 incidents);
     -  The forecast average number of customers interrupted per unplanned HV incident at the end of 2014/15 (i.e. 302 customers); and
    -   The underlying value of Customer Minutes Lost per Customer Interrupted (i.e 44 minutes).
The underlying level of Customer Minutes Lost due to unplanned HV network incidents is 20288345.</t>
  </si>
  <si>
    <t>Option 1relates to the situation where investment specifically targeted at reducing Customers Interrupted and Customer Minutes Lost is undertaken..  This will be a standalone activity necessitating the installation of new/additional switchgear.</t>
  </si>
  <si>
    <t>This option has been adopted as it delivers improvements to customer service and delivers a positive NPV.</t>
  </si>
  <si>
    <t>The purpose of this Cost Benefit Analysis (CBA) is to demonstrate the proposed investment to reduce Customers Interrupted and Customer Minutes due to unplanned incidents in WPD (South Wales) is cost effective.  The initiative included with Quality of Supply investment is to reduce the average number of customers interrupted per unplanned incident on HV network.</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</si>
</sst>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1"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
      <sz val="12"/>
      <name val="Times New Roman"/>
      <family val="1"/>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6">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s>
  <cellStyleXfs count="10">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xf numFmtId="0" fontId="30" fillId="0" borderId="0"/>
  </cellStyleXfs>
  <cellXfs count="19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24" fillId="0" borderId="0" xfId="0" applyFont="1"/>
    <xf numFmtId="0" fontId="0" fillId="0" borderId="0" xfId="0" applyFont="1" applyAlignment="1">
      <alignment vertical="center" wrapText="1"/>
    </xf>
    <xf numFmtId="1" fontId="0" fillId="0" borderId="0" xfId="0" applyNumberFormat="1" applyFont="1" applyAlignment="1">
      <alignment horizontal="center" vertical="center"/>
    </xf>
    <xf numFmtId="0" fontId="0" fillId="0" borderId="0" xfId="0" applyFont="1" applyAlignment="1">
      <alignment horizontal="center" vertical="center"/>
    </xf>
    <xf numFmtId="49" fontId="19" fillId="0" borderId="0" xfId="9" applyNumberFormat="1" applyFont="1" applyFill="1" applyAlignment="1">
      <alignment horizontal="center" vertical="center"/>
    </xf>
    <xf numFmtId="2" fontId="0" fillId="0" borderId="0" xfId="0" applyNumberFormat="1"/>
    <xf numFmtId="1" fontId="0" fillId="0" borderId="0" xfId="0" applyNumberFormat="1" applyFont="1" applyFill="1" applyAlignment="1">
      <alignment horizontal="center" vertical="center"/>
    </xf>
    <xf numFmtId="0" fontId="0" fillId="0" borderId="0" xfId="0" applyFont="1" applyAlignment="1">
      <alignment horizontal="left" vertical="center" wrapText="1"/>
    </xf>
    <xf numFmtId="0" fontId="0" fillId="0" borderId="0" xfId="0" applyFont="1" applyAlignment="1">
      <alignment horizontal="left" vertical="center" wrapText="1" indent="3"/>
    </xf>
    <xf numFmtId="0" fontId="24" fillId="0" borderId="0" xfId="0" applyFont="1" applyAlignment="1">
      <alignment horizontal="left" vertical="center" wrapText="1" indent="3"/>
    </xf>
    <xf numFmtId="1" fontId="24" fillId="0" borderId="0" xfId="0" applyNumberFormat="1" applyFont="1" applyFill="1" applyAlignment="1">
      <alignment horizontal="center" vertical="center"/>
    </xf>
    <xf numFmtId="1" fontId="24" fillId="0" borderId="0" xfId="0" applyNumberFormat="1" applyFont="1" applyAlignment="1">
      <alignment horizontal="center" vertical="center"/>
    </xf>
    <xf numFmtId="2" fontId="24" fillId="0" borderId="0" xfId="0" applyNumberFormat="1" applyFont="1" applyFill="1" applyAlignment="1">
      <alignment horizontal="center" vertical="center"/>
    </xf>
    <xf numFmtId="10" fontId="4" fillId="5" borderId="3" xfId="1" applyNumberFormat="1" applyFont="1" applyFill="1" applyBorder="1" applyProtection="1">
      <protection locked="0"/>
    </xf>
    <xf numFmtId="0" fontId="4" fillId="6" borderId="3" xfId="0" applyFont="1" applyFill="1" applyBorder="1" applyAlignment="1">
      <alignment horizontal="center" wrapText="1"/>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center"/>
    </xf>
    <xf numFmtId="0" fontId="4" fillId="0" borderId="9" xfId="0" applyFont="1" applyBorder="1" applyAlignment="1">
      <alignment horizontal="left" vertical="center"/>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0" fillId="0" borderId="0" xfId="0" applyFont="1" applyAlignment="1">
      <alignment vertical="center" wrapText="1"/>
    </xf>
    <xf numFmtId="0" fontId="0" fillId="0" borderId="0" xfId="0" applyAlignment="1">
      <alignment wrapText="1"/>
    </xf>
    <xf numFmtId="0" fontId="0" fillId="0" borderId="0" xfId="0" applyFont="1" applyAlignment="1">
      <alignment vertical="top" wrapText="1"/>
    </xf>
    <xf numFmtId="0" fontId="0" fillId="0" borderId="0" xfId="0" applyAlignment="1">
      <alignment vertical="top" wrapText="1"/>
    </xf>
    <xf numFmtId="49" fontId="0" fillId="0" borderId="0" xfId="0" applyNumberFormat="1" applyFont="1" applyAlignment="1">
      <alignment vertical="center" wrapText="1"/>
    </xf>
    <xf numFmtId="49" fontId="0" fillId="0" borderId="0" xfId="0" applyNumberFormat="1" applyAlignment="1">
      <alignment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10">
    <cellStyle name="=C:\WINNT\SYSTEM32\COMMAND.COM 6" xfId="4"/>
    <cellStyle name="Comma" xfId="7" builtinId="3"/>
    <cellStyle name="Comma 4" xfId="5"/>
    <cellStyle name="Currency" xfId="8" builtinId="4"/>
    <cellStyle name="Hyperlink" xfId="6" builtinId="8"/>
    <cellStyle name="Normal" xfId="0" builtinId="0"/>
    <cellStyle name="Normal 2" xfId="9"/>
    <cellStyle name="Normal 20" xfId="2"/>
    <cellStyle name="Normal 3" xfId="3"/>
    <cellStyle name="Percent" xfId="1" builtinId="5"/>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fmlaLink="$G$19"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xdr:col>
      <xdr:colOff>0</xdr:colOff>
      <xdr:row>68</xdr:row>
      <xdr:rowOff>0</xdr:rowOff>
    </xdr:from>
    <xdr:to>
      <xdr:col>9</xdr:col>
      <xdr:colOff>432859</xdr:colOff>
      <xdr:row>89</xdr:row>
      <xdr:rowOff>59788</xdr:rowOff>
    </xdr:to>
    <xdr:pic>
      <xdr:nvPicPr>
        <xdr:cNvPr id="2" name="Picture 1"/>
        <xdr:cNvPicPr>
          <a:picLocks noChangeAspect="1"/>
        </xdr:cNvPicPr>
      </xdr:nvPicPr>
      <xdr:blipFill>
        <a:blip xmlns:r="http://schemas.openxmlformats.org/officeDocument/2006/relationships" r:embed="rId1"/>
        <a:stretch>
          <a:fillRect/>
        </a:stretch>
      </xdr:blipFill>
      <xdr:spPr>
        <a:xfrm>
          <a:off x="390525" y="18611850"/>
          <a:ext cx="9291109" cy="406028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229</v>
      </c>
      <c r="C2" s="100" t="s">
        <v>237</v>
      </c>
      <c r="D2" s="100" t="s">
        <v>236</v>
      </c>
      <c r="E2" s="100" t="s">
        <v>230</v>
      </c>
    </row>
    <row r="3" spans="2:5" s="99" customFormat="1" ht="62.25" customHeight="1" x14ac:dyDescent="0.25">
      <c r="B3" s="101" t="s">
        <v>231</v>
      </c>
      <c r="C3" s="101" t="s">
        <v>234</v>
      </c>
      <c r="D3" s="101"/>
      <c r="E3" s="102" t="s">
        <v>235</v>
      </c>
    </row>
    <row r="4" spans="2:5" s="99" customFormat="1" ht="62.25" customHeight="1" x14ac:dyDescent="0.25">
      <c r="B4" s="101" t="s">
        <v>232</v>
      </c>
      <c r="C4" s="101" t="s">
        <v>238</v>
      </c>
      <c r="D4" s="103">
        <v>41352</v>
      </c>
      <c r="E4" s="101" t="s">
        <v>239</v>
      </c>
    </row>
    <row r="5" spans="2:5" s="99" customFormat="1" ht="84" customHeight="1" x14ac:dyDescent="0.25">
      <c r="B5" s="101" t="s">
        <v>233</v>
      </c>
      <c r="C5" s="101" t="s">
        <v>244</v>
      </c>
      <c r="D5" s="103" t="s">
        <v>240</v>
      </c>
      <c r="E5" s="101" t="s">
        <v>241</v>
      </c>
    </row>
    <row r="6" spans="2:5" ht="111" customHeight="1" x14ac:dyDescent="0.25">
      <c r="B6" s="104" t="s">
        <v>242</v>
      </c>
      <c r="C6" s="104" t="s">
        <v>243</v>
      </c>
      <c r="D6" s="105">
        <v>41380</v>
      </c>
      <c r="E6" s="104" t="s">
        <v>314</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79</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218</v>
      </c>
      <c r="C6" s="31" t="s">
        <v>219</v>
      </c>
    </row>
    <row r="7" spans="2:3" ht="56.25" customHeight="1" x14ac:dyDescent="0.3">
      <c r="B7" s="96" t="s">
        <v>303</v>
      </c>
      <c r="C7" s="31" t="s">
        <v>337</v>
      </c>
    </row>
    <row r="8" spans="2:3" x14ac:dyDescent="0.3">
      <c r="B8" s="97" t="s">
        <v>304</v>
      </c>
      <c r="C8" s="31" t="s">
        <v>305</v>
      </c>
    </row>
    <row r="9" spans="2:3" ht="30" x14ac:dyDescent="0.3">
      <c r="B9" s="96" t="s">
        <v>225</v>
      </c>
      <c r="C9" s="31" t="s">
        <v>336</v>
      </c>
    </row>
    <row r="10" spans="2:3" x14ac:dyDescent="0.3">
      <c r="B10" s="97" t="s">
        <v>216</v>
      </c>
      <c r="C10" s="31" t="s">
        <v>217</v>
      </c>
    </row>
    <row r="12" spans="2:3" x14ac:dyDescent="0.3">
      <c r="B12" s="25" t="s">
        <v>24</v>
      </c>
    </row>
    <row r="13" spans="2:3" x14ac:dyDescent="0.3">
      <c r="B13" s="92" t="s">
        <v>25</v>
      </c>
    </row>
    <row r="14" spans="2:3" x14ac:dyDescent="0.3">
      <c r="B14" s="93" t="s">
        <v>218</v>
      </c>
    </row>
    <row r="15" spans="2:3" x14ac:dyDescent="0.3">
      <c r="B15" s="87" t="s">
        <v>224</v>
      </c>
    </row>
    <row r="16" spans="2:3" x14ac:dyDescent="0.3">
      <c r="B16" s="94" t="s">
        <v>220</v>
      </c>
    </row>
    <row r="17" spans="2:4" x14ac:dyDescent="0.3">
      <c r="B17" s="25"/>
    </row>
    <row r="18" spans="2:4" x14ac:dyDescent="0.3">
      <c r="B18" s="2" t="s">
        <v>66</v>
      </c>
    </row>
    <row r="19" spans="2:4" ht="19.5" customHeight="1" x14ac:dyDescent="0.3">
      <c r="B19" s="2" t="s">
        <v>221</v>
      </c>
    </row>
    <row r="20" spans="2:4" x14ac:dyDescent="0.3">
      <c r="B20" s="90" t="s">
        <v>226</v>
      </c>
    </row>
    <row r="21" spans="2:4" x14ac:dyDescent="0.3">
      <c r="B21" s="90" t="s">
        <v>227</v>
      </c>
    </row>
    <row r="22" spans="2:4" ht="25.5" customHeight="1" x14ac:dyDescent="0.3">
      <c r="B22" s="89" t="s">
        <v>99</v>
      </c>
    </row>
    <row r="23" spans="2:4" ht="10.5" customHeight="1" x14ac:dyDescent="0.3"/>
    <row r="24" spans="2:4" ht="24.75" customHeight="1" x14ac:dyDescent="0.3">
      <c r="B24" s="90" t="s">
        <v>222</v>
      </c>
      <c r="C24" s="90"/>
      <c r="D24" s="90"/>
    </row>
    <row r="25" spans="2:4" ht="26.25" customHeight="1" x14ac:dyDescent="0.3">
      <c r="B25" s="90" t="s">
        <v>315</v>
      </c>
      <c r="C25" s="90"/>
      <c r="D25" s="90"/>
    </row>
    <row r="26" spans="2:4" ht="32.25" customHeight="1" x14ac:dyDescent="0.3">
      <c r="B26" s="146" t="s">
        <v>223</v>
      </c>
      <c r="C26" s="146"/>
      <c r="D26" s="146"/>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52" t="s">
        <v>388</v>
      </c>
      <c r="C2" s="153"/>
      <c r="D2" s="153"/>
      <c r="E2" s="153"/>
      <c r="F2" s="154"/>
      <c r="Z2" s="26" t="s">
        <v>81</v>
      </c>
    </row>
    <row r="3" spans="2:26" ht="49.5" customHeight="1" x14ac:dyDescent="0.3">
      <c r="B3" s="155"/>
      <c r="C3" s="156"/>
      <c r="D3" s="156"/>
      <c r="E3" s="156"/>
      <c r="F3" s="157"/>
    </row>
    <row r="4" spans="2:26" ht="18" customHeight="1" x14ac:dyDescent="0.3">
      <c r="B4" s="25" t="s">
        <v>80</v>
      </c>
      <c r="C4" s="27"/>
      <c r="D4" s="27"/>
      <c r="E4" s="27"/>
      <c r="F4" s="27"/>
    </row>
    <row r="5" spans="2:26" ht="24.75" customHeight="1" x14ac:dyDescent="0.3">
      <c r="B5" s="149"/>
      <c r="C5" s="150"/>
      <c r="D5" s="150"/>
      <c r="E5" s="150"/>
      <c r="F5" s="151"/>
    </row>
    <row r="6" spans="2:26" ht="13.5" customHeight="1" x14ac:dyDescent="0.3">
      <c r="B6" s="27"/>
      <c r="C6" s="27"/>
      <c r="D6" s="27"/>
      <c r="E6" s="27"/>
      <c r="F6" s="27"/>
    </row>
    <row r="7" spans="2:26" x14ac:dyDescent="0.3">
      <c r="B7" s="25" t="s">
        <v>50</v>
      </c>
    </row>
    <row r="8" spans="2:26" x14ac:dyDescent="0.3">
      <c r="B8" s="163" t="s">
        <v>27</v>
      </c>
      <c r="C8" s="164"/>
      <c r="D8" s="158" t="s">
        <v>30</v>
      </c>
      <c r="E8" s="158"/>
      <c r="F8" s="158"/>
    </row>
    <row r="9" spans="2:26" ht="51" customHeight="1" x14ac:dyDescent="0.3">
      <c r="B9" s="165" t="s">
        <v>302</v>
      </c>
      <c r="C9" s="166"/>
      <c r="D9" s="159" t="s">
        <v>340</v>
      </c>
      <c r="E9" s="159"/>
      <c r="F9" s="159"/>
    </row>
    <row r="10" spans="2:26" ht="49.5" customHeight="1" x14ac:dyDescent="0.3">
      <c r="B10" s="165" t="s">
        <v>225</v>
      </c>
      <c r="C10" s="166"/>
      <c r="D10" s="159" t="s">
        <v>386</v>
      </c>
      <c r="E10" s="159"/>
      <c r="F10" s="159"/>
    </row>
    <row r="11" spans="2:26" ht="22.5" customHeight="1" x14ac:dyDescent="0.3">
      <c r="B11" s="165" t="s">
        <v>366</v>
      </c>
      <c r="C11" s="166"/>
      <c r="D11" s="160" t="s">
        <v>367</v>
      </c>
      <c r="E11" s="161"/>
      <c r="F11" s="162"/>
    </row>
    <row r="12" spans="2:26" ht="22.5" customHeight="1" x14ac:dyDescent="0.3">
      <c r="B12" s="147"/>
      <c r="C12" s="148"/>
      <c r="D12" s="149"/>
      <c r="E12" s="150"/>
      <c r="F12" s="151"/>
    </row>
    <row r="13" spans="2:26" ht="22.5" customHeight="1" x14ac:dyDescent="0.3">
      <c r="B13" s="147"/>
      <c r="C13" s="148"/>
      <c r="D13" s="149"/>
      <c r="E13" s="150"/>
      <c r="F13" s="151"/>
    </row>
    <row r="14" spans="2:26" ht="22.5" customHeight="1" x14ac:dyDescent="0.3">
      <c r="B14" s="147"/>
      <c r="C14" s="148"/>
      <c r="D14" s="149"/>
      <c r="E14" s="150"/>
      <c r="F14" s="151"/>
    </row>
    <row r="15" spans="2:26" ht="22.5" customHeight="1" x14ac:dyDescent="0.3">
      <c r="B15" s="147"/>
      <c r="C15" s="148"/>
      <c r="D15" s="149"/>
      <c r="E15" s="150"/>
      <c r="F15" s="151"/>
    </row>
    <row r="16" spans="2:26" ht="22.5" customHeight="1" x14ac:dyDescent="0.3">
      <c r="B16" s="147"/>
      <c r="C16" s="148"/>
      <c r="D16" s="149"/>
      <c r="E16" s="150"/>
      <c r="F16" s="151"/>
    </row>
    <row r="17" spans="2:11" ht="22.5" customHeight="1" x14ac:dyDescent="0.3">
      <c r="B17" s="147"/>
      <c r="C17" s="148"/>
      <c r="D17" s="149"/>
      <c r="E17" s="150"/>
      <c r="F17" s="151"/>
    </row>
    <row r="18" spans="2:11" ht="22.5" customHeight="1" x14ac:dyDescent="0.3">
      <c r="B18" s="147"/>
      <c r="C18" s="148"/>
      <c r="D18" s="149"/>
      <c r="E18" s="150"/>
      <c r="F18" s="151"/>
    </row>
    <row r="19" spans="2:11" ht="22.5" customHeight="1" x14ac:dyDescent="0.3">
      <c r="B19" s="147"/>
      <c r="C19" s="148"/>
      <c r="D19" s="149"/>
      <c r="E19" s="150"/>
      <c r="F19" s="151"/>
    </row>
    <row r="20" spans="2:11" ht="22.5" customHeight="1" x14ac:dyDescent="0.3">
      <c r="B20" s="147"/>
      <c r="C20" s="148"/>
      <c r="D20" s="149"/>
      <c r="E20" s="150"/>
      <c r="F20" s="151"/>
    </row>
    <row r="21" spans="2:11" ht="22.5" customHeight="1" x14ac:dyDescent="0.3">
      <c r="B21" s="147"/>
      <c r="C21" s="148"/>
      <c r="D21" s="149"/>
      <c r="E21" s="150"/>
      <c r="F21" s="151"/>
    </row>
    <row r="22" spans="2:11" ht="22.5" customHeight="1" x14ac:dyDescent="0.3">
      <c r="B22" s="147"/>
      <c r="C22" s="148"/>
      <c r="D22" s="149"/>
      <c r="E22" s="150"/>
      <c r="F22" s="151"/>
    </row>
    <row r="23" spans="2:11" ht="22.5" customHeight="1" x14ac:dyDescent="0.3">
      <c r="B23" s="147"/>
      <c r="C23" s="148"/>
      <c r="D23" s="149"/>
      <c r="E23" s="150"/>
      <c r="F23" s="151"/>
    </row>
    <row r="24" spans="2:11" ht="12.75" customHeight="1" x14ac:dyDescent="0.3">
      <c r="B24" s="28"/>
      <c r="C24" s="28"/>
      <c r="D24" s="29"/>
      <c r="E24" s="29"/>
      <c r="F24" s="29"/>
    </row>
    <row r="25" spans="2:11" x14ac:dyDescent="0.3">
      <c r="B25" s="25" t="s">
        <v>51</v>
      </c>
    </row>
    <row r="26" spans="2:11" ht="38.25" customHeight="1" x14ac:dyDescent="0.3">
      <c r="B26" s="168" t="s">
        <v>48</v>
      </c>
      <c r="C26" s="170" t="s">
        <v>27</v>
      </c>
      <c r="D26" s="170" t="s">
        <v>28</v>
      </c>
      <c r="E26" s="170" t="s">
        <v>30</v>
      </c>
      <c r="F26" s="168" t="s">
        <v>31</v>
      </c>
      <c r="G26" s="167" t="s">
        <v>101</v>
      </c>
      <c r="H26" s="167"/>
      <c r="I26" s="167"/>
      <c r="J26" s="167"/>
      <c r="K26" s="167"/>
    </row>
    <row r="27" spans="2:11" ht="30" x14ac:dyDescent="0.3">
      <c r="B27" s="169"/>
      <c r="C27" s="171"/>
      <c r="D27" s="171"/>
      <c r="E27" s="171"/>
      <c r="F27" s="169"/>
      <c r="G27" s="64" t="s">
        <v>102</v>
      </c>
      <c r="H27" s="64" t="s">
        <v>103</v>
      </c>
      <c r="I27" s="64" t="s">
        <v>104</v>
      </c>
      <c r="J27" s="64" t="s">
        <v>105</v>
      </c>
      <c r="K27" s="145" t="s">
        <v>373</v>
      </c>
    </row>
    <row r="28" spans="2:11" ht="27.75" customHeight="1" x14ac:dyDescent="0.3">
      <c r="B28" s="30" t="s">
        <v>339</v>
      </c>
      <c r="C28" s="31" t="str">
        <f>'Baseline scenario'!C1</f>
        <v>No investment targeted at reducing CIs and CMLs is undertaken</v>
      </c>
      <c r="D28" s="30" t="s">
        <v>81</v>
      </c>
      <c r="E28" s="31"/>
      <c r="F28" s="30"/>
      <c r="G28" s="65"/>
      <c r="H28" s="65"/>
      <c r="I28" s="65"/>
      <c r="J28" s="65"/>
      <c r="K28" s="30"/>
    </row>
    <row r="29" spans="2:11" ht="27.75" customHeight="1" x14ac:dyDescent="0.3">
      <c r="B29" s="30">
        <v>1</v>
      </c>
      <c r="C29" s="31" t="str">
        <f>'Option 1'!C1</f>
        <v>Investment targeted at reducing CIs and CMLs is undertaken</v>
      </c>
      <c r="D29" s="30" t="s">
        <v>29</v>
      </c>
      <c r="E29" s="31" t="s">
        <v>387</v>
      </c>
      <c r="F29" s="30"/>
      <c r="G29" s="65">
        <f>'Option 1'!$C$4</f>
        <v>0.71156330607819507</v>
      </c>
      <c r="H29" s="65">
        <f>'Option 1'!$C$5</f>
        <v>1.4437278975489489</v>
      </c>
      <c r="I29" s="65">
        <f>'Option 1'!$C$6</f>
        <v>2.0833692062639031</v>
      </c>
      <c r="J29" s="65">
        <f>'Option 1'!$C$7</f>
        <v>3.0338728662130445</v>
      </c>
      <c r="K29" s="65">
        <v>0.08</v>
      </c>
    </row>
    <row r="30" spans="2:11" ht="54.75" customHeight="1" x14ac:dyDescent="0.3">
      <c r="B30" s="30" t="s">
        <v>368</v>
      </c>
      <c r="C30" s="31" t="str">
        <f>'Option 1(i)'!C1</f>
        <v>Investment targeted at reducing CIs and CMLs is undertaken with investment increased by 25%</v>
      </c>
      <c r="D30" s="30"/>
      <c r="E30" s="31"/>
      <c r="F30" s="30"/>
      <c r="G30" s="65">
        <f>'Option 1(i)'!$C$4</f>
        <v>0.23855132426550144</v>
      </c>
      <c r="H30" s="65">
        <f>'Option 1(i)'!$C$5</f>
        <v>0.84899698510375932</v>
      </c>
      <c r="I30" s="65">
        <f>'Option 1(i)'!$C$6</f>
        <v>1.408538182691101</v>
      </c>
      <c r="J30" s="65">
        <f>'Option 1(i)'!$C$7</f>
        <v>2.2791694355398833</v>
      </c>
      <c r="K30" s="65">
        <v>-0.26</v>
      </c>
    </row>
    <row r="31" spans="2:11" ht="27.75" customHeight="1" x14ac:dyDescent="0.3">
      <c r="B31" s="30">
        <v>3</v>
      </c>
      <c r="C31" s="31"/>
      <c r="D31" s="30"/>
      <c r="E31" s="31"/>
      <c r="F31" s="30"/>
      <c r="G31" s="65"/>
      <c r="H31" s="65"/>
      <c r="I31" s="65"/>
      <c r="J31" s="65"/>
      <c r="K31" s="30"/>
    </row>
    <row r="32" spans="2:11" ht="27.75" customHeight="1" x14ac:dyDescent="0.3">
      <c r="B32" s="30">
        <v>4</v>
      </c>
      <c r="C32" s="31"/>
      <c r="D32" s="30"/>
      <c r="E32" s="31"/>
      <c r="F32" s="30"/>
      <c r="G32" s="65"/>
      <c r="H32" s="65"/>
      <c r="I32" s="65"/>
      <c r="J32" s="65"/>
      <c r="K32" s="30"/>
    </row>
    <row r="37" spans="2:2" x14ac:dyDescent="0.3">
      <c r="B37" s="2" t="s">
        <v>106</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K28">
    <cfRule type="expression" dxfId="7" priority="8">
      <formula>$D28="Adopted"</formula>
    </cfRule>
  </conditionalFormatting>
  <conditionalFormatting sqref="B29:C29 F29:J29 C30 G30:J30">
    <cfRule type="expression" dxfId="6" priority="7">
      <formula>$D29="Adopted"</formula>
    </cfRule>
  </conditionalFormatting>
  <conditionalFormatting sqref="D30:F30 D29 D31:D32">
    <cfRule type="expression" dxfId="5" priority="6">
      <formula>$D29="Adopted"</formula>
    </cfRule>
  </conditionalFormatting>
  <conditionalFormatting sqref="B31:C31 E31:K31">
    <cfRule type="expression" dxfId="4" priority="5">
      <formula>$D31="Adopted"</formula>
    </cfRule>
  </conditionalFormatting>
  <conditionalFormatting sqref="B32:C32 E32:K32">
    <cfRule type="expression" dxfId="3" priority="4">
      <formula>$D32="Adopted"</formula>
    </cfRule>
  </conditionalFormatting>
  <conditionalFormatting sqref="B30">
    <cfRule type="expression" dxfId="2" priority="3">
      <formula>$D30="Adopted"</formula>
    </cfRule>
  </conditionalFormatting>
  <conditionalFormatting sqref="K29:K30">
    <cfRule type="expression" dxfId="1" priority="2">
      <formula>$D29="Adopted"</formula>
    </cfRule>
  </conditionalFormatting>
  <conditionalFormatting sqref="E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3" sqref="C3"/>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144">
        <v>4.8300000000000003E-2</v>
      </c>
      <c r="D3" s="110" t="s">
        <v>295</v>
      </c>
      <c r="E3" s="21"/>
      <c r="F3" s="76"/>
      <c r="G3" s="128" t="s">
        <v>308</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312</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313</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67</v>
      </c>
      <c r="C6" s="23">
        <v>1.4999999999999999E-2</v>
      </c>
      <c r="D6" s="21"/>
      <c r="E6" s="21"/>
      <c r="F6" s="51" t="s">
        <v>203</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206</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204</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309</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310</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72</v>
      </c>
      <c r="C11" s="21"/>
      <c r="D11" s="21"/>
      <c r="E11" s="21"/>
      <c r="F11" s="51" t="s">
        <v>205</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1" t="s">
        <v>311</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72" t="s">
        <v>75</v>
      </c>
      <c r="C13" s="173"/>
      <c r="D13" s="127" t="s">
        <v>327</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74"/>
      <c r="C14" s="175"/>
      <c r="D14" s="42" t="s">
        <v>107</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76" t="s">
        <v>328</v>
      </c>
      <c r="C15" s="41" t="s">
        <v>321</v>
      </c>
      <c r="D15" s="126">
        <v>1.3408686121386491</v>
      </c>
      <c r="E15" s="21"/>
      <c r="F15" s="69" t="s">
        <v>91</v>
      </c>
      <c r="G15" s="38"/>
      <c r="H15" s="38"/>
      <c r="I15" s="75" t="s">
        <v>154</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76"/>
      <c r="C16" s="41" t="s">
        <v>322</v>
      </c>
      <c r="D16" s="126">
        <v>1.3004251926654264</v>
      </c>
      <c r="E16" s="82"/>
      <c r="F16" s="70" t="s">
        <v>155</v>
      </c>
      <c r="G16" s="38"/>
      <c r="H16" s="38"/>
      <c r="I16" s="75" t="s">
        <v>329</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76"/>
      <c r="C17" s="41" t="s">
        <v>323</v>
      </c>
      <c r="D17" s="126">
        <v>1.2670349113192076</v>
      </c>
      <c r="E17" s="82"/>
      <c r="F17" s="69" t="s">
        <v>208</v>
      </c>
      <c r="G17" s="71"/>
      <c r="H17" s="71"/>
      <c r="I17" s="78" t="s">
        <v>202</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76"/>
      <c r="C18" s="41" t="s">
        <v>324</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6"/>
      <c r="C19" s="41" t="s">
        <v>325</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6"/>
      <c r="C20" s="41" t="s">
        <v>326</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6"/>
      <c r="C21" s="41" t="s">
        <v>251</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6"/>
      <c r="C22" s="41" t="s">
        <v>252</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6"/>
      <c r="C23" s="41" t="s">
        <v>74</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6"/>
      <c r="C24" s="41" t="s">
        <v>107</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316</v>
      </c>
    </row>
    <row r="28" spans="1:59" x14ac:dyDescent="0.3">
      <c r="B28" s="20" t="s">
        <v>248</v>
      </c>
      <c r="E28" s="73"/>
    </row>
    <row r="29" spans="1:59" x14ac:dyDescent="0.3">
      <c r="B29" s="20" t="s">
        <v>249</v>
      </c>
    </row>
    <row r="31" spans="1:59" x14ac:dyDescent="0.3">
      <c r="B31" s="20" t="str">
        <f>"Power sector emissions reduce by"&amp;" "&amp;ROUND($D$78,2)&amp;" g/kWh p.a. between now and 2030."</f>
        <v>Power sector emissions reduce by 14.5 g/kWh p.a. between now and 2030.</v>
      </c>
    </row>
    <row r="32" spans="1:59" x14ac:dyDescent="0.3">
      <c r="B32" s="20" t="s">
        <v>250</v>
      </c>
      <c r="H32" s="72"/>
    </row>
    <row r="33" spans="2:5" ht="47.25" customHeight="1" x14ac:dyDescent="0.3">
      <c r="D33" s="107" t="s">
        <v>291</v>
      </c>
    </row>
    <row r="34" spans="2:5" x14ac:dyDescent="0.3">
      <c r="B34" s="112" t="s">
        <v>245</v>
      </c>
      <c r="C34" s="20" t="s">
        <v>251</v>
      </c>
      <c r="D34" s="20">
        <f>0.58982*1000</f>
        <v>589.82000000000005</v>
      </c>
      <c r="E34" s="20" t="s">
        <v>292</v>
      </c>
    </row>
    <row r="35" spans="2:5" x14ac:dyDescent="0.3">
      <c r="B35" s="112" t="s">
        <v>246</v>
      </c>
      <c r="C35" s="20" t="s">
        <v>252</v>
      </c>
      <c r="D35" s="72">
        <f>D34-$D$78</f>
        <v>575.32450000000006</v>
      </c>
    </row>
    <row r="36" spans="2:5" x14ac:dyDescent="0.3">
      <c r="B36" s="112" t="s">
        <v>247</v>
      </c>
      <c r="C36" s="20" t="s">
        <v>74</v>
      </c>
      <c r="D36" s="72">
        <f t="shared" ref="D36:D73" si="2">D35-$D$78</f>
        <v>560.82900000000006</v>
      </c>
    </row>
    <row r="37" spans="2:5" x14ac:dyDescent="0.3">
      <c r="C37" s="20" t="s">
        <v>107</v>
      </c>
      <c r="D37" s="72">
        <f t="shared" si="2"/>
        <v>546.33350000000007</v>
      </c>
    </row>
    <row r="38" spans="2:5" x14ac:dyDescent="0.3">
      <c r="C38" s="20" t="s">
        <v>253</v>
      </c>
      <c r="D38" s="72">
        <f t="shared" si="2"/>
        <v>531.83800000000008</v>
      </c>
    </row>
    <row r="39" spans="2:5" x14ac:dyDescent="0.3">
      <c r="C39" s="20" t="s">
        <v>254</v>
      </c>
      <c r="D39" s="72">
        <f t="shared" si="2"/>
        <v>517.34250000000009</v>
      </c>
    </row>
    <row r="40" spans="2:5" x14ac:dyDescent="0.3">
      <c r="C40" s="20" t="s">
        <v>255</v>
      </c>
      <c r="D40" s="72">
        <f t="shared" si="2"/>
        <v>502.84700000000009</v>
      </c>
    </row>
    <row r="41" spans="2:5" x14ac:dyDescent="0.3">
      <c r="C41" s="20" t="s">
        <v>256</v>
      </c>
      <c r="D41" s="72">
        <f t="shared" si="2"/>
        <v>488.3515000000001</v>
      </c>
    </row>
    <row r="42" spans="2:5" x14ac:dyDescent="0.3">
      <c r="C42" s="20" t="s">
        <v>257</v>
      </c>
      <c r="D42" s="72">
        <f t="shared" si="2"/>
        <v>473.85600000000011</v>
      </c>
    </row>
    <row r="43" spans="2:5" x14ac:dyDescent="0.3">
      <c r="C43" s="20" t="s">
        <v>258</v>
      </c>
      <c r="D43" s="72">
        <f t="shared" si="2"/>
        <v>459.36050000000012</v>
      </c>
    </row>
    <row r="44" spans="2:5" x14ac:dyDescent="0.3">
      <c r="C44" s="20" t="s">
        <v>259</v>
      </c>
      <c r="D44" s="72">
        <f t="shared" si="2"/>
        <v>444.86500000000012</v>
      </c>
    </row>
    <row r="45" spans="2:5" x14ac:dyDescent="0.3">
      <c r="C45" s="20" t="s">
        <v>260</v>
      </c>
      <c r="D45" s="72">
        <f t="shared" si="2"/>
        <v>430.36950000000013</v>
      </c>
    </row>
    <row r="46" spans="2:5" x14ac:dyDescent="0.3">
      <c r="C46" s="20" t="s">
        <v>261</v>
      </c>
      <c r="D46" s="72">
        <f t="shared" si="2"/>
        <v>415.87400000000014</v>
      </c>
    </row>
    <row r="47" spans="2:5" x14ac:dyDescent="0.3">
      <c r="C47" s="20" t="s">
        <v>262</v>
      </c>
      <c r="D47" s="72">
        <f t="shared" si="2"/>
        <v>401.37850000000014</v>
      </c>
    </row>
    <row r="48" spans="2:5" x14ac:dyDescent="0.3">
      <c r="C48" s="20" t="s">
        <v>263</v>
      </c>
      <c r="D48" s="72">
        <f t="shared" si="2"/>
        <v>386.88300000000015</v>
      </c>
    </row>
    <row r="49" spans="3:4" x14ac:dyDescent="0.3">
      <c r="C49" s="20" t="s">
        <v>264</v>
      </c>
      <c r="D49" s="72">
        <f t="shared" si="2"/>
        <v>372.38750000000016</v>
      </c>
    </row>
    <row r="50" spans="3:4" x14ac:dyDescent="0.3">
      <c r="C50" s="20" t="s">
        <v>265</v>
      </c>
      <c r="D50" s="72">
        <f t="shared" si="2"/>
        <v>357.89200000000017</v>
      </c>
    </row>
    <row r="51" spans="3:4" x14ac:dyDescent="0.3">
      <c r="C51" s="20" t="s">
        <v>266</v>
      </c>
      <c r="D51" s="72">
        <f t="shared" si="2"/>
        <v>343.39650000000017</v>
      </c>
    </row>
    <row r="52" spans="3:4" x14ac:dyDescent="0.3">
      <c r="C52" s="20" t="s">
        <v>267</v>
      </c>
      <c r="D52" s="72">
        <f t="shared" si="2"/>
        <v>328.90100000000018</v>
      </c>
    </row>
    <row r="53" spans="3:4" x14ac:dyDescent="0.3">
      <c r="C53" s="20" t="s">
        <v>268</v>
      </c>
      <c r="D53" s="72">
        <f t="shared" si="2"/>
        <v>314.40550000000019</v>
      </c>
    </row>
    <row r="54" spans="3:4" x14ac:dyDescent="0.3">
      <c r="C54" s="20" t="s">
        <v>269</v>
      </c>
      <c r="D54" s="72">
        <f t="shared" si="2"/>
        <v>299.9100000000002</v>
      </c>
    </row>
    <row r="55" spans="3:4" x14ac:dyDescent="0.3">
      <c r="C55" s="20" t="s">
        <v>270</v>
      </c>
      <c r="D55" s="72">
        <f t="shared" si="2"/>
        <v>285.4145000000002</v>
      </c>
    </row>
    <row r="56" spans="3:4" x14ac:dyDescent="0.3">
      <c r="C56" s="20" t="s">
        <v>271</v>
      </c>
      <c r="D56" s="72">
        <f t="shared" si="2"/>
        <v>270.91900000000021</v>
      </c>
    </row>
    <row r="57" spans="3:4" x14ac:dyDescent="0.3">
      <c r="C57" s="20" t="s">
        <v>272</v>
      </c>
      <c r="D57" s="72">
        <f t="shared" si="2"/>
        <v>256.42350000000022</v>
      </c>
    </row>
    <row r="58" spans="3:4" x14ac:dyDescent="0.3">
      <c r="C58" s="20" t="s">
        <v>273</v>
      </c>
      <c r="D58" s="72">
        <f t="shared" si="2"/>
        <v>241.92800000000022</v>
      </c>
    </row>
    <row r="59" spans="3:4" x14ac:dyDescent="0.3">
      <c r="C59" s="20" t="s">
        <v>274</v>
      </c>
      <c r="D59" s="72">
        <f t="shared" si="2"/>
        <v>227.43250000000023</v>
      </c>
    </row>
    <row r="60" spans="3:4" x14ac:dyDescent="0.3">
      <c r="C60" s="20" t="s">
        <v>275</v>
      </c>
      <c r="D60" s="72">
        <f t="shared" si="2"/>
        <v>212.93700000000024</v>
      </c>
    </row>
    <row r="61" spans="3:4" x14ac:dyDescent="0.3">
      <c r="C61" s="20" t="s">
        <v>276</v>
      </c>
      <c r="D61" s="72">
        <f t="shared" si="2"/>
        <v>198.44150000000025</v>
      </c>
    </row>
    <row r="62" spans="3:4" x14ac:dyDescent="0.3">
      <c r="C62" s="20" t="s">
        <v>277</v>
      </c>
      <c r="D62" s="72">
        <f t="shared" si="2"/>
        <v>183.94600000000025</v>
      </c>
    </row>
    <row r="63" spans="3:4" x14ac:dyDescent="0.3">
      <c r="C63" s="20" t="s">
        <v>278</v>
      </c>
      <c r="D63" s="72">
        <f t="shared" si="2"/>
        <v>169.45050000000026</v>
      </c>
    </row>
    <row r="64" spans="3:4" x14ac:dyDescent="0.3">
      <c r="C64" s="20" t="s">
        <v>279</v>
      </c>
      <c r="D64" s="72">
        <f t="shared" si="2"/>
        <v>154.95500000000027</v>
      </c>
    </row>
    <row r="65" spans="3:5" x14ac:dyDescent="0.3">
      <c r="C65" s="20" t="s">
        <v>280</v>
      </c>
      <c r="D65" s="72">
        <f t="shared" si="2"/>
        <v>140.45950000000028</v>
      </c>
    </row>
    <row r="66" spans="3:5" x14ac:dyDescent="0.3">
      <c r="C66" s="20" t="s">
        <v>281</v>
      </c>
      <c r="D66" s="72">
        <f t="shared" si="2"/>
        <v>125.96400000000027</v>
      </c>
    </row>
    <row r="67" spans="3:5" x14ac:dyDescent="0.3">
      <c r="C67" s="20" t="s">
        <v>282</v>
      </c>
      <c r="D67" s="72">
        <f t="shared" si="2"/>
        <v>111.46850000000026</v>
      </c>
    </row>
    <row r="68" spans="3:5" x14ac:dyDescent="0.3">
      <c r="C68" s="20" t="s">
        <v>283</v>
      </c>
      <c r="D68" s="72">
        <f t="shared" si="2"/>
        <v>96.973000000000255</v>
      </c>
    </row>
    <row r="69" spans="3:5" x14ac:dyDescent="0.3">
      <c r="C69" s="20" t="s">
        <v>284</v>
      </c>
      <c r="D69" s="72">
        <f t="shared" si="2"/>
        <v>82.477500000000248</v>
      </c>
    </row>
    <row r="70" spans="3:5" x14ac:dyDescent="0.3">
      <c r="C70" s="20" t="s">
        <v>285</v>
      </c>
      <c r="D70" s="72">
        <f t="shared" si="2"/>
        <v>67.982000000000241</v>
      </c>
    </row>
    <row r="71" spans="3:5" x14ac:dyDescent="0.3">
      <c r="C71" s="20" t="s">
        <v>286</v>
      </c>
      <c r="D71" s="72">
        <f t="shared" si="2"/>
        <v>53.486500000000241</v>
      </c>
    </row>
    <row r="72" spans="3:5" x14ac:dyDescent="0.3">
      <c r="C72" s="20" t="s">
        <v>287</v>
      </c>
      <c r="D72" s="72">
        <f t="shared" si="2"/>
        <v>38.991000000000241</v>
      </c>
    </row>
    <row r="73" spans="3:5" x14ac:dyDescent="0.3">
      <c r="C73" s="20" t="s">
        <v>288</v>
      </c>
      <c r="D73" s="72">
        <f t="shared" si="2"/>
        <v>24.495500000000241</v>
      </c>
    </row>
    <row r="74" spans="3:5" x14ac:dyDescent="0.3">
      <c r="C74" s="20" t="s">
        <v>289</v>
      </c>
      <c r="D74" s="72">
        <v>10</v>
      </c>
    </row>
    <row r="75" spans="3:5" x14ac:dyDescent="0.3">
      <c r="C75" s="20" t="s">
        <v>290</v>
      </c>
      <c r="D75" s="72">
        <f>D73-D78</f>
        <v>10.00000000000024</v>
      </c>
      <c r="E75" s="20" t="s">
        <v>293</v>
      </c>
    </row>
    <row r="78" spans="3:5" x14ac:dyDescent="0.3">
      <c r="D78" s="108">
        <f>(D34-D74)/40</f>
        <v>14.495500000000002</v>
      </c>
      <c r="E78" s="20" t="s">
        <v>294</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B3" sqref="B3"/>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49" width="12.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338</v>
      </c>
      <c r="C1" s="3" t="s">
        <v>353</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t="s">
        <v>378</v>
      </c>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81" t="s">
        <v>11</v>
      </c>
      <c r="B7" s="61" t="s">
        <v>174</v>
      </c>
      <c r="C7" s="60"/>
      <c r="D7" s="61" t="s">
        <v>40</v>
      </c>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182"/>
      <c r="B8" s="61" t="s">
        <v>159</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82"/>
      <c r="B9" s="61" t="s">
        <v>196</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82"/>
      <c r="B10" s="61" t="s">
        <v>196</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82"/>
      <c r="B11" s="61" t="s">
        <v>196</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83"/>
      <c r="B12" s="124" t="s">
        <v>195</v>
      </c>
      <c r="C12" s="58"/>
      <c r="D12" s="125" t="s">
        <v>40</v>
      </c>
      <c r="E12" s="59">
        <f>SUM(E7:E11)</f>
        <v>0</v>
      </c>
      <c r="F12" s="59">
        <f t="shared" ref="F12:AW12" si="0">SUM(F7:F11)</f>
        <v>0</v>
      </c>
      <c r="G12" s="59">
        <f t="shared" si="0"/>
        <v>0</v>
      </c>
      <c r="H12" s="59">
        <f t="shared" si="0"/>
        <v>0</v>
      </c>
      <c r="I12" s="59">
        <f t="shared" si="0"/>
        <v>0</v>
      </c>
      <c r="J12" s="59">
        <f t="shared" si="0"/>
        <v>0</v>
      </c>
      <c r="K12" s="59">
        <f t="shared" si="0"/>
        <v>0</v>
      </c>
      <c r="L12" s="59">
        <f t="shared" si="0"/>
        <v>0</v>
      </c>
      <c r="M12" s="59">
        <f t="shared" si="0"/>
        <v>0</v>
      </c>
      <c r="N12" s="59">
        <f t="shared" si="0"/>
        <v>0</v>
      </c>
      <c r="O12" s="59">
        <f t="shared" si="0"/>
        <v>0</v>
      </c>
      <c r="P12" s="59">
        <f t="shared" si="0"/>
        <v>0</v>
      </c>
      <c r="Q12" s="59">
        <f t="shared" si="0"/>
        <v>0</v>
      </c>
      <c r="R12" s="59">
        <f t="shared" si="0"/>
        <v>0</v>
      </c>
      <c r="S12" s="59">
        <f t="shared" si="0"/>
        <v>0</v>
      </c>
      <c r="T12" s="59">
        <f t="shared" si="0"/>
        <v>0</v>
      </c>
      <c r="U12" s="59">
        <f t="shared" si="0"/>
        <v>0</v>
      </c>
      <c r="V12" s="59">
        <f t="shared" si="0"/>
        <v>0</v>
      </c>
      <c r="W12" s="59">
        <f t="shared" si="0"/>
        <v>0</v>
      </c>
      <c r="X12" s="59">
        <f t="shared" si="0"/>
        <v>0</v>
      </c>
      <c r="Y12" s="59">
        <f t="shared" si="0"/>
        <v>0</v>
      </c>
      <c r="Z12" s="59">
        <f t="shared" si="0"/>
        <v>0</v>
      </c>
      <c r="AA12" s="59">
        <f t="shared" si="0"/>
        <v>0</v>
      </c>
      <c r="AB12" s="59">
        <f t="shared" si="0"/>
        <v>0</v>
      </c>
      <c r="AC12" s="59">
        <f t="shared" si="0"/>
        <v>0</v>
      </c>
      <c r="AD12" s="59">
        <f t="shared" si="0"/>
        <v>0</v>
      </c>
      <c r="AE12" s="59">
        <f t="shared" si="0"/>
        <v>0</v>
      </c>
      <c r="AF12" s="59">
        <f t="shared" si="0"/>
        <v>0</v>
      </c>
      <c r="AG12" s="59">
        <f t="shared" si="0"/>
        <v>0</v>
      </c>
      <c r="AH12" s="59">
        <f t="shared" si="0"/>
        <v>0</v>
      </c>
      <c r="AI12" s="59">
        <f t="shared" si="0"/>
        <v>0</v>
      </c>
      <c r="AJ12" s="59">
        <f t="shared" si="0"/>
        <v>0</v>
      </c>
      <c r="AK12" s="59">
        <f t="shared" si="0"/>
        <v>0</v>
      </c>
      <c r="AL12" s="59">
        <f t="shared" si="0"/>
        <v>0</v>
      </c>
      <c r="AM12" s="59">
        <f t="shared" si="0"/>
        <v>0</v>
      </c>
      <c r="AN12" s="59">
        <f t="shared" si="0"/>
        <v>0</v>
      </c>
      <c r="AO12" s="59">
        <f t="shared" si="0"/>
        <v>0</v>
      </c>
      <c r="AP12" s="59">
        <f t="shared" si="0"/>
        <v>0</v>
      </c>
      <c r="AQ12" s="59">
        <f t="shared" si="0"/>
        <v>0</v>
      </c>
      <c r="AR12" s="59">
        <f t="shared" si="0"/>
        <v>0</v>
      </c>
      <c r="AS12" s="59">
        <f t="shared" si="0"/>
        <v>0</v>
      </c>
      <c r="AT12" s="59">
        <f t="shared" si="0"/>
        <v>0</v>
      </c>
      <c r="AU12" s="59">
        <f t="shared" si="0"/>
        <v>0</v>
      </c>
      <c r="AV12" s="59">
        <f t="shared" si="0"/>
        <v>0</v>
      </c>
      <c r="AW12" s="59">
        <f t="shared" si="0"/>
        <v>0</v>
      </c>
      <c r="AX12" s="61"/>
      <c r="AY12" s="61"/>
      <c r="AZ12" s="61"/>
      <c r="BA12" s="61"/>
      <c r="BB12" s="61"/>
      <c r="BC12" s="61"/>
      <c r="BD12" s="61"/>
    </row>
    <row r="13" spans="1:56" ht="12.75" customHeight="1" x14ac:dyDescent="0.3">
      <c r="A13" s="177" t="s">
        <v>307</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78"/>
      <c r="B14" s="9" t="s">
        <v>200</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78"/>
      <c r="B15" s="9" t="s">
        <v>296</v>
      </c>
      <c r="C15" s="11"/>
      <c r="D15" s="11" t="s">
        <v>40</v>
      </c>
      <c r="E15" s="81">
        <f>'Fixed data'!$G$7*E$31/1000000</f>
        <v>-8.9574737366609458</v>
      </c>
      <c r="F15" s="81">
        <f>'Fixed data'!$G$7*F$31/1000000</f>
        <v>-8.9574737366609458</v>
      </c>
      <c r="G15" s="81">
        <f>'Fixed data'!$G$7*G$31/1000000</f>
        <v>-8.9574737366609458</v>
      </c>
      <c r="H15" s="81">
        <f>'Fixed data'!$G$7*H$31/1000000</f>
        <v>-8.9574737366609458</v>
      </c>
      <c r="I15" s="81">
        <f>'Fixed data'!$G$7*I$31/1000000</f>
        <v>-8.9574737366609458</v>
      </c>
      <c r="J15" s="81">
        <f>'Fixed data'!$G$7*J$31/1000000</f>
        <v>-8.9574737366609458</v>
      </c>
      <c r="K15" s="81">
        <f>'Fixed data'!$G$7*K$31/1000000</f>
        <v>-8.9574737366609458</v>
      </c>
      <c r="L15" s="81">
        <f>'Fixed data'!$G$7*L$31/1000000</f>
        <v>-8.9574737366609458</v>
      </c>
      <c r="M15" s="81">
        <f>'Fixed data'!$G$7*M$31/1000000</f>
        <v>-8.9574737366609458</v>
      </c>
      <c r="N15" s="81">
        <f>'Fixed data'!$G$7*N$31/1000000</f>
        <v>-8.9574737366609458</v>
      </c>
      <c r="O15" s="81">
        <f>'Fixed data'!$G$7*O$31/1000000</f>
        <v>-8.9574737366609458</v>
      </c>
      <c r="P15" s="81">
        <f>'Fixed data'!$G$7*P$31/1000000</f>
        <v>-8.9574737366609458</v>
      </c>
      <c r="Q15" s="81">
        <f>'Fixed data'!$G$7*Q$31/1000000</f>
        <v>-8.9574737366609458</v>
      </c>
      <c r="R15" s="81">
        <f>'Fixed data'!$G$7*R$31/1000000</f>
        <v>-8.9574737366609458</v>
      </c>
      <c r="S15" s="81">
        <f>'Fixed data'!$G$7*S$31/1000000</f>
        <v>-8.9574737366609458</v>
      </c>
      <c r="T15" s="81">
        <f>'Fixed data'!$G$7*T$31/1000000</f>
        <v>-8.9574737366609458</v>
      </c>
      <c r="U15" s="81">
        <f>'Fixed data'!$G$7*U$31/1000000</f>
        <v>-8.9574737366609458</v>
      </c>
      <c r="V15" s="81">
        <f>'Fixed data'!$G$7*V$31/1000000</f>
        <v>-8.9574737366609458</v>
      </c>
      <c r="W15" s="81">
        <f>'Fixed data'!$G$7*W$31/1000000</f>
        <v>-8.9574737366609458</v>
      </c>
      <c r="X15" s="81">
        <f>'Fixed data'!$G$7*X$31/1000000</f>
        <v>-8.9574737366609458</v>
      </c>
      <c r="Y15" s="81">
        <f>'Fixed data'!$G$7*Y$31/1000000</f>
        <v>-8.9574737366609458</v>
      </c>
      <c r="Z15" s="81">
        <f>'Fixed data'!$G$7*Z$31/1000000</f>
        <v>-8.9574737366609458</v>
      </c>
      <c r="AA15" s="81">
        <f>'Fixed data'!$G$7*AA$31/1000000</f>
        <v>-8.9574737366609458</v>
      </c>
      <c r="AB15" s="81">
        <f>'Fixed data'!$G$7*AB$31/1000000</f>
        <v>-8.9574737366609458</v>
      </c>
      <c r="AC15" s="81">
        <f>'Fixed data'!$G$7*AC$31/1000000</f>
        <v>-8.9574737366609458</v>
      </c>
      <c r="AD15" s="81">
        <f>'Fixed data'!$G$7*AD$31/1000000</f>
        <v>-8.9574737366609458</v>
      </c>
      <c r="AE15" s="81">
        <f>'Fixed data'!$G$7*AE$31/1000000</f>
        <v>-8.9574737366609458</v>
      </c>
      <c r="AF15" s="81">
        <f>'Fixed data'!$G$7*AF$31/1000000</f>
        <v>-8.9574737366609458</v>
      </c>
      <c r="AG15" s="81">
        <f>'Fixed data'!$G$7*AG$31/1000000</f>
        <v>-8.9574737366609458</v>
      </c>
      <c r="AH15" s="81">
        <f>'Fixed data'!$G$7*AH$31/1000000</f>
        <v>-8.9574737366609458</v>
      </c>
      <c r="AI15" s="81">
        <f>'Fixed data'!$G$7*AI$31/1000000</f>
        <v>-8.9574737366609458</v>
      </c>
      <c r="AJ15" s="81">
        <f>'Fixed data'!$G$7*AJ$31/1000000</f>
        <v>-8.9574737366609458</v>
      </c>
      <c r="AK15" s="81">
        <f>'Fixed data'!$G$7*AK$31/1000000</f>
        <v>-8.9574737366609458</v>
      </c>
      <c r="AL15" s="81">
        <f>'Fixed data'!$G$7*AL$31/1000000</f>
        <v>-8.9574737366609458</v>
      </c>
      <c r="AM15" s="81">
        <f>'Fixed data'!$G$7*AM$31/1000000</f>
        <v>-8.9574737366609458</v>
      </c>
      <c r="AN15" s="81">
        <f>'Fixed data'!$G$7*AN$31/1000000</f>
        <v>-8.9574737366609458</v>
      </c>
      <c r="AO15" s="81">
        <f>'Fixed data'!$G$7*AO$31/1000000</f>
        <v>-8.9574737366609458</v>
      </c>
      <c r="AP15" s="81">
        <f>'Fixed data'!$G$7*AP$31/1000000</f>
        <v>-8.9574737366609458</v>
      </c>
      <c r="AQ15" s="81">
        <f>'Fixed data'!$G$7*AQ$31/1000000</f>
        <v>-8.9574737366609458</v>
      </c>
      <c r="AR15" s="81">
        <f>'Fixed data'!$G$7*AR$31/1000000</f>
        <v>-8.9574737366609458</v>
      </c>
      <c r="AS15" s="81">
        <f>'Fixed data'!$G$7*AS$31/1000000</f>
        <v>-8.9574737366609458</v>
      </c>
      <c r="AT15" s="81">
        <f>'Fixed data'!$G$7*AT$31/1000000</f>
        <v>-8.9574737366609458</v>
      </c>
      <c r="AU15" s="81">
        <f>'Fixed data'!$G$7*AU$31/1000000</f>
        <v>-8.9574737366609458</v>
      </c>
      <c r="AV15" s="81">
        <f>'Fixed data'!$G$7*AV$31/1000000</f>
        <v>-8.9574737366609458</v>
      </c>
      <c r="AW15" s="81">
        <f>'Fixed data'!$G$7*AW$31/1000000</f>
        <v>-8.9574737366609458</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78"/>
      <c r="B16" s="9" t="s">
        <v>297</v>
      </c>
      <c r="C16" s="9"/>
      <c r="D16" s="9" t="s">
        <v>40</v>
      </c>
      <c r="E16" s="81">
        <f>'Fixed data'!$G$8*E32/1000000</f>
        <v>-11.48726106432265</v>
      </c>
      <c r="F16" s="81">
        <f>'Fixed data'!$G$8*F32/1000000</f>
        <v>-11.48726106432265</v>
      </c>
      <c r="G16" s="81">
        <f>'Fixed data'!$G$8*G32/1000000</f>
        <v>-11.48726106432265</v>
      </c>
      <c r="H16" s="81">
        <f>'Fixed data'!$G$8*H32/1000000</f>
        <v>-11.48726106432265</v>
      </c>
      <c r="I16" s="81">
        <f>'Fixed data'!$G$8*I32/1000000</f>
        <v>-11.48726106432265</v>
      </c>
      <c r="J16" s="81">
        <f>'Fixed data'!$G$8*J32/1000000</f>
        <v>-11.48726106432265</v>
      </c>
      <c r="K16" s="81">
        <f>'Fixed data'!$G$8*K32/1000000</f>
        <v>-11.48726106432265</v>
      </c>
      <c r="L16" s="81">
        <f>'Fixed data'!$G$8*L32/1000000</f>
        <v>-11.48726106432265</v>
      </c>
      <c r="M16" s="81">
        <f>'Fixed data'!$G$8*M32/1000000</f>
        <v>-11.48726106432265</v>
      </c>
      <c r="N16" s="81">
        <f>'Fixed data'!$G$8*N32/1000000</f>
        <v>-11.48726106432265</v>
      </c>
      <c r="O16" s="81">
        <f>'Fixed data'!$G$8*O32/1000000</f>
        <v>-11.48726106432265</v>
      </c>
      <c r="P16" s="81">
        <f>'Fixed data'!$G$8*P32/1000000</f>
        <v>-11.48726106432265</v>
      </c>
      <c r="Q16" s="81">
        <f>'Fixed data'!$G$8*Q32/1000000</f>
        <v>-11.48726106432265</v>
      </c>
      <c r="R16" s="81">
        <f>'Fixed data'!$G$8*R32/1000000</f>
        <v>-11.48726106432265</v>
      </c>
      <c r="S16" s="81">
        <f>'Fixed data'!$G$8*S32/1000000</f>
        <v>-11.48726106432265</v>
      </c>
      <c r="T16" s="81">
        <f>'Fixed data'!$G$8*T32/1000000</f>
        <v>-11.48726106432265</v>
      </c>
      <c r="U16" s="81">
        <f>'Fixed data'!$G$8*U32/1000000</f>
        <v>-11.48726106432265</v>
      </c>
      <c r="V16" s="81">
        <f>'Fixed data'!$G$8*V32/1000000</f>
        <v>-11.48726106432265</v>
      </c>
      <c r="W16" s="81">
        <f>'Fixed data'!$G$8*W32/1000000</f>
        <v>-11.48726106432265</v>
      </c>
      <c r="X16" s="81">
        <f>'Fixed data'!$G$8*X32/1000000</f>
        <v>-11.48726106432265</v>
      </c>
      <c r="Y16" s="81">
        <f>'Fixed data'!$G$8*Y32/1000000</f>
        <v>-11.48726106432265</v>
      </c>
      <c r="Z16" s="81">
        <f>'Fixed data'!$G$8*Z32/1000000</f>
        <v>-11.48726106432265</v>
      </c>
      <c r="AA16" s="81">
        <f>'Fixed data'!$G$8*AA32/1000000</f>
        <v>-11.48726106432265</v>
      </c>
      <c r="AB16" s="81">
        <f>'Fixed data'!$G$8*AB32/1000000</f>
        <v>-11.48726106432265</v>
      </c>
      <c r="AC16" s="81">
        <f>'Fixed data'!$G$8*AC32/1000000</f>
        <v>-11.48726106432265</v>
      </c>
      <c r="AD16" s="81">
        <f>'Fixed data'!$G$8*AD32/1000000</f>
        <v>-11.48726106432265</v>
      </c>
      <c r="AE16" s="81">
        <f>'Fixed data'!$G$8*AE32/1000000</f>
        <v>-11.48726106432265</v>
      </c>
      <c r="AF16" s="81">
        <f>'Fixed data'!$G$8*AF32/1000000</f>
        <v>-11.48726106432265</v>
      </c>
      <c r="AG16" s="81">
        <f>'Fixed data'!$G$8*AG32/1000000</f>
        <v>-11.48726106432265</v>
      </c>
      <c r="AH16" s="81">
        <f>'Fixed data'!$G$8*AH32/1000000</f>
        <v>-11.48726106432265</v>
      </c>
      <c r="AI16" s="81">
        <f>'Fixed data'!$G$8*AI32/1000000</f>
        <v>-11.48726106432265</v>
      </c>
      <c r="AJ16" s="81">
        <f>'Fixed data'!$G$8*AJ32/1000000</f>
        <v>-11.48726106432265</v>
      </c>
      <c r="AK16" s="81">
        <f>'Fixed data'!$G$8*AK32/1000000</f>
        <v>-11.48726106432265</v>
      </c>
      <c r="AL16" s="81">
        <f>'Fixed data'!$G$8*AL32/1000000</f>
        <v>-11.48726106432265</v>
      </c>
      <c r="AM16" s="81">
        <f>'Fixed data'!$G$8*AM32/1000000</f>
        <v>-11.48726106432265</v>
      </c>
      <c r="AN16" s="81">
        <f>'Fixed data'!$G$8*AN32/1000000</f>
        <v>-11.48726106432265</v>
      </c>
      <c r="AO16" s="81">
        <f>'Fixed data'!$G$8*AO32/1000000</f>
        <v>-11.48726106432265</v>
      </c>
      <c r="AP16" s="81">
        <f>'Fixed data'!$G$8*AP32/1000000</f>
        <v>-11.48726106432265</v>
      </c>
      <c r="AQ16" s="81">
        <f>'Fixed data'!$G$8*AQ32/1000000</f>
        <v>-11.48726106432265</v>
      </c>
      <c r="AR16" s="81">
        <f>'Fixed data'!$G$8*AR32/1000000</f>
        <v>-11.48726106432265</v>
      </c>
      <c r="AS16" s="81">
        <f>'Fixed data'!$G$8*AS32/1000000</f>
        <v>-11.48726106432265</v>
      </c>
      <c r="AT16" s="81">
        <f>'Fixed data'!$G$8*AT32/1000000</f>
        <v>-11.48726106432265</v>
      </c>
      <c r="AU16" s="81">
        <f>'Fixed data'!$G$8*AU32/1000000</f>
        <v>-11.48726106432265</v>
      </c>
      <c r="AV16" s="81">
        <f>'Fixed data'!$G$8*AV32/1000000</f>
        <v>-11.48726106432265</v>
      </c>
      <c r="AW16" s="81">
        <f>'Fixed data'!$G$8*AW32/1000000</f>
        <v>-11.48726106432265</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78"/>
      <c r="B17" s="4" t="s">
        <v>201</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78"/>
      <c r="B18" s="9" t="s">
        <v>70</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78"/>
      <c r="B19" s="9" t="s">
        <v>71</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7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7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7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78"/>
      <c r="B23" s="9" t="s">
        <v>209</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79"/>
      <c r="B24" s="13" t="s">
        <v>100</v>
      </c>
      <c r="C24" s="13"/>
      <c r="D24" s="13" t="s">
        <v>40</v>
      </c>
      <c r="E24" s="53">
        <f>SUM(E13:E23)</f>
        <v>-20.444734800983596</v>
      </c>
      <c r="F24" s="53">
        <f t="shared" ref="F24:BD24" si="1">SUM(F13:F23)</f>
        <v>-20.444734800983596</v>
      </c>
      <c r="G24" s="53">
        <f t="shared" si="1"/>
        <v>-20.444734800983596</v>
      </c>
      <c r="H24" s="53">
        <f t="shared" si="1"/>
        <v>-20.444734800983596</v>
      </c>
      <c r="I24" s="53">
        <f t="shared" si="1"/>
        <v>-20.444734800983596</v>
      </c>
      <c r="J24" s="53">
        <f t="shared" si="1"/>
        <v>-20.444734800983596</v>
      </c>
      <c r="K24" s="53">
        <f t="shared" si="1"/>
        <v>-20.444734800983596</v>
      </c>
      <c r="L24" s="53">
        <f t="shared" si="1"/>
        <v>-20.444734800983596</v>
      </c>
      <c r="M24" s="53">
        <f t="shared" si="1"/>
        <v>-20.444734800983596</v>
      </c>
      <c r="N24" s="53">
        <f t="shared" si="1"/>
        <v>-20.444734800983596</v>
      </c>
      <c r="O24" s="53">
        <f t="shared" si="1"/>
        <v>-20.444734800983596</v>
      </c>
      <c r="P24" s="53">
        <f t="shared" si="1"/>
        <v>-20.444734800983596</v>
      </c>
      <c r="Q24" s="53">
        <f t="shared" si="1"/>
        <v>-20.444734800983596</v>
      </c>
      <c r="R24" s="53">
        <f t="shared" si="1"/>
        <v>-20.444734800983596</v>
      </c>
      <c r="S24" s="53">
        <f t="shared" si="1"/>
        <v>-20.444734800983596</v>
      </c>
      <c r="T24" s="53">
        <f t="shared" si="1"/>
        <v>-20.444734800983596</v>
      </c>
      <c r="U24" s="53">
        <f t="shared" si="1"/>
        <v>-20.444734800983596</v>
      </c>
      <c r="V24" s="53">
        <f t="shared" si="1"/>
        <v>-20.444734800983596</v>
      </c>
      <c r="W24" s="53">
        <f t="shared" si="1"/>
        <v>-20.444734800983596</v>
      </c>
      <c r="X24" s="53">
        <f t="shared" si="1"/>
        <v>-20.444734800983596</v>
      </c>
      <c r="Y24" s="53">
        <f t="shared" si="1"/>
        <v>-20.444734800983596</v>
      </c>
      <c r="Z24" s="53">
        <f t="shared" si="1"/>
        <v>-20.444734800983596</v>
      </c>
      <c r="AA24" s="53">
        <f t="shared" si="1"/>
        <v>-20.444734800983596</v>
      </c>
      <c r="AB24" s="53">
        <f t="shared" si="1"/>
        <v>-20.444734800983596</v>
      </c>
      <c r="AC24" s="53">
        <f t="shared" si="1"/>
        <v>-20.444734800983596</v>
      </c>
      <c r="AD24" s="53">
        <f t="shared" si="1"/>
        <v>-20.444734800983596</v>
      </c>
      <c r="AE24" s="53">
        <f t="shared" si="1"/>
        <v>-20.444734800983596</v>
      </c>
      <c r="AF24" s="53">
        <f t="shared" si="1"/>
        <v>-20.444734800983596</v>
      </c>
      <c r="AG24" s="53">
        <f t="shared" si="1"/>
        <v>-20.444734800983596</v>
      </c>
      <c r="AH24" s="53">
        <f t="shared" si="1"/>
        <v>-20.444734800983596</v>
      </c>
      <c r="AI24" s="53">
        <f t="shared" si="1"/>
        <v>-20.444734800983596</v>
      </c>
      <c r="AJ24" s="53">
        <f t="shared" si="1"/>
        <v>-20.444734800983596</v>
      </c>
      <c r="AK24" s="53">
        <f t="shared" si="1"/>
        <v>-20.444734800983596</v>
      </c>
      <c r="AL24" s="53">
        <f t="shared" si="1"/>
        <v>-20.444734800983596</v>
      </c>
      <c r="AM24" s="53">
        <f t="shared" si="1"/>
        <v>-20.444734800983596</v>
      </c>
      <c r="AN24" s="53">
        <f t="shared" si="1"/>
        <v>-20.444734800983596</v>
      </c>
      <c r="AO24" s="53">
        <f t="shared" si="1"/>
        <v>-20.444734800983596</v>
      </c>
      <c r="AP24" s="53">
        <f t="shared" si="1"/>
        <v>-20.444734800983596</v>
      </c>
      <c r="AQ24" s="53">
        <f t="shared" si="1"/>
        <v>-20.444734800983596</v>
      </c>
      <c r="AR24" s="53">
        <f t="shared" si="1"/>
        <v>-20.444734800983596</v>
      </c>
      <c r="AS24" s="53">
        <f t="shared" si="1"/>
        <v>-20.444734800983596</v>
      </c>
      <c r="AT24" s="53">
        <f t="shared" si="1"/>
        <v>-20.444734800983596</v>
      </c>
      <c r="AU24" s="53">
        <f t="shared" si="1"/>
        <v>-20.444734800983596</v>
      </c>
      <c r="AV24" s="53">
        <f t="shared" si="1"/>
        <v>-20.444734800983596</v>
      </c>
      <c r="AW24" s="53">
        <f t="shared" si="1"/>
        <v>-20.444734800983596</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215</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80" t="s">
        <v>306</v>
      </c>
      <c r="B29" s="4" t="s">
        <v>210</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80"/>
      <c r="B30" s="4" t="s">
        <v>211</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80"/>
      <c r="B31" s="4" t="s">
        <v>212</v>
      </c>
      <c r="D31" s="4" t="s">
        <v>207</v>
      </c>
      <c r="E31" s="43">
        <f>-'Workings baseline'!$C$11</f>
        <v>-580015</v>
      </c>
      <c r="F31" s="43">
        <f>-'Workings baseline'!$C$11</f>
        <v>-580015</v>
      </c>
      <c r="G31" s="43">
        <f>-'Workings baseline'!$C$11</f>
        <v>-580015</v>
      </c>
      <c r="H31" s="43">
        <f>-'Workings baseline'!$C$11</f>
        <v>-580015</v>
      </c>
      <c r="I31" s="43">
        <f>-'Workings baseline'!$C$11</f>
        <v>-580015</v>
      </c>
      <c r="J31" s="43">
        <f>-'Workings baseline'!$C$11</f>
        <v>-580015</v>
      </c>
      <c r="K31" s="43">
        <f>-'Workings baseline'!$C$11</f>
        <v>-580015</v>
      </c>
      <c r="L31" s="43">
        <f>-'Workings baseline'!$C$11</f>
        <v>-580015</v>
      </c>
      <c r="M31" s="43">
        <f>-'Workings baseline'!$C$11</f>
        <v>-580015</v>
      </c>
      <c r="N31" s="43">
        <f>-'Workings baseline'!$C$11</f>
        <v>-580015</v>
      </c>
      <c r="O31" s="43">
        <f>-'Workings baseline'!$C$11</f>
        <v>-580015</v>
      </c>
      <c r="P31" s="43">
        <f>-'Workings baseline'!$C$11</f>
        <v>-580015</v>
      </c>
      <c r="Q31" s="43">
        <f>-'Workings baseline'!$C$11</f>
        <v>-580015</v>
      </c>
      <c r="R31" s="43">
        <f>-'Workings baseline'!$C$11</f>
        <v>-580015</v>
      </c>
      <c r="S31" s="43">
        <f>-'Workings baseline'!$C$11</f>
        <v>-580015</v>
      </c>
      <c r="T31" s="43">
        <f>-'Workings baseline'!$C$11</f>
        <v>-580015</v>
      </c>
      <c r="U31" s="43">
        <f>-'Workings baseline'!$C$11</f>
        <v>-580015</v>
      </c>
      <c r="V31" s="43">
        <f>-'Workings baseline'!$C$11</f>
        <v>-580015</v>
      </c>
      <c r="W31" s="43">
        <f>-'Workings baseline'!$C$11</f>
        <v>-580015</v>
      </c>
      <c r="X31" s="43">
        <f>-'Workings baseline'!$C$11</f>
        <v>-580015</v>
      </c>
      <c r="Y31" s="43">
        <f>-'Workings baseline'!$C$11</f>
        <v>-580015</v>
      </c>
      <c r="Z31" s="43">
        <f>-'Workings baseline'!$C$11</f>
        <v>-580015</v>
      </c>
      <c r="AA31" s="43">
        <f>-'Workings baseline'!$C$11</f>
        <v>-580015</v>
      </c>
      <c r="AB31" s="43">
        <f>-'Workings baseline'!$C$11</f>
        <v>-580015</v>
      </c>
      <c r="AC31" s="43">
        <f>-'Workings baseline'!$C$11</f>
        <v>-580015</v>
      </c>
      <c r="AD31" s="43">
        <f>-'Workings baseline'!$C$11</f>
        <v>-580015</v>
      </c>
      <c r="AE31" s="43">
        <f>-'Workings baseline'!$C$11</f>
        <v>-580015</v>
      </c>
      <c r="AF31" s="43">
        <f>-'Workings baseline'!$C$11</f>
        <v>-580015</v>
      </c>
      <c r="AG31" s="43">
        <f>-'Workings baseline'!$C$11</f>
        <v>-580015</v>
      </c>
      <c r="AH31" s="43">
        <f>-'Workings baseline'!$C$11</f>
        <v>-580015</v>
      </c>
      <c r="AI31" s="43">
        <f>-'Workings baseline'!$C$11</f>
        <v>-580015</v>
      </c>
      <c r="AJ31" s="43">
        <f>-'Workings baseline'!$C$11</f>
        <v>-580015</v>
      </c>
      <c r="AK31" s="43">
        <f>-'Workings baseline'!$C$11</f>
        <v>-580015</v>
      </c>
      <c r="AL31" s="43">
        <f>-'Workings baseline'!$C$11</f>
        <v>-580015</v>
      </c>
      <c r="AM31" s="43">
        <f>-'Workings baseline'!$C$11</f>
        <v>-580015</v>
      </c>
      <c r="AN31" s="43">
        <f>-'Workings baseline'!$C$11</f>
        <v>-580015</v>
      </c>
      <c r="AO31" s="43">
        <f>-'Workings baseline'!$C$11</f>
        <v>-580015</v>
      </c>
      <c r="AP31" s="43">
        <f>-'Workings baseline'!$C$11</f>
        <v>-580015</v>
      </c>
      <c r="AQ31" s="43">
        <f>-'Workings baseline'!$C$11</f>
        <v>-580015</v>
      </c>
      <c r="AR31" s="43">
        <f>-'Workings baseline'!$C$11</f>
        <v>-580015</v>
      </c>
      <c r="AS31" s="43">
        <f>-'Workings baseline'!$C$11</f>
        <v>-580015</v>
      </c>
      <c r="AT31" s="43">
        <f>-'Workings baseline'!$C$11</f>
        <v>-580015</v>
      </c>
      <c r="AU31" s="43">
        <f>-'Workings baseline'!$C$11</f>
        <v>-580015</v>
      </c>
      <c r="AV31" s="43">
        <f>-'Workings baseline'!$C$11</f>
        <v>-580015</v>
      </c>
      <c r="AW31" s="43">
        <f>-'Workings baseline'!$C$11</f>
        <v>-580015</v>
      </c>
      <c r="AX31" s="43"/>
      <c r="AY31" s="43"/>
      <c r="AZ31" s="43"/>
      <c r="BA31" s="43"/>
      <c r="BB31" s="43"/>
      <c r="BC31" s="43"/>
      <c r="BD31" s="43"/>
    </row>
    <row r="32" spans="1:56" x14ac:dyDescent="0.3">
      <c r="A32" s="180"/>
      <c r="B32" s="4" t="s">
        <v>213</v>
      </c>
      <c r="D32" s="4" t="s">
        <v>88</v>
      </c>
      <c r="E32" s="43">
        <f>-'Workings baseline'!$C$18</f>
        <v>-30496783</v>
      </c>
      <c r="F32" s="43">
        <f>-'Workings baseline'!$C$18</f>
        <v>-30496783</v>
      </c>
      <c r="G32" s="43">
        <f>-'Workings baseline'!$C$18</f>
        <v>-30496783</v>
      </c>
      <c r="H32" s="43">
        <f>-'Workings baseline'!$C$18</f>
        <v>-30496783</v>
      </c>
      <c r="I32" s="43">
        <f>-'Workings baseline'!$C$18</f>
        <v>-30496783</v>
      </c>
      <c r="J32" s="43">
        <f>-'Workings baseline'!$C$18</f>
        <v>-30496783</v>
      </c>
      <c r="K32" s="43">
        <f>-'Workings baseline'!$C$18</f>
        <v>-30496783</v>
      </c>
      <c r="L32" s="43">
        <f>-'Workings baseline'!$C$18</f>
        <v>-30496783</v>
      </c>
      <c r="M32" s="43">
        <f>-'Workings baseline'!$C$18</f>
        <v>-30496783</v>
      </c>
      <c r="N32" s="43">
        <f>-'Workings baseline'!$C$18</f>
        <v>-30496783</v>
      </c>
      <c r="O32" s="43">
        <f>-'Workings baseline'!$C$18</f>
        <v>-30496783</v>
      </c>
      <c r="P32" s="43">
        <f>-'Workings baseline'!$C$18</f>
        <v>-30496783</v>
      </c>
      <c r="Q32" s="43">
        <f>-'Workings baseline'!$C$18</f>
        <v>-30496783</v>
      </c>
      <c r="R32" s="43">
        <f>-'Workings baseline'!$C$18</f>
        <v>-30496783</v>
      </c>
      <c r="S32" s="43">
        <f>-'Workings baseline'!$C$18</f>
        <v>-30496783</v>
      </c>
      <c r="T32" s="43">
        <f>-'Workings baseline'!$C$18</f>
        <v>-30496783</v>
      </c>
      <c r="U32" s="43">
        <f>-'Workings baseline'!$C$18</f>
        <v>-30496783</v>
      </c>
      <c r="V32" s="43">
        <f>-'Workings baseline'!$C$18</f>
        <v>-30496783</v>
      </c>
      <c r="W32" s="43">
        <f>-'Workings baseline'!$C$18</f>
        <v>-30496783</v>
      </c>
      <c r="X32" s="43">
        <f>-'Workings baseline'!$C$18</f>
        <v>-30496783</v>
      </c>
      <c r="Y32" s="43">
        <f>-'Workings baseline'!$C$18</f>
        <v>-30496783</v>
      </c>
      <c r="Z32" s="43">
        <f>-'Workings baseline'!$C$18</f>
        <v>-30496783</v>
      </c>
      <c r="AA32" s="43">
        <f>-'Workings baseline'!$C$18</f>
        <v>-30496783</v>
      </c>
      <c r="AB32" s="43">
        <f>-'Workings baseline'!$C$18</f>
        <v>-30496783</v>
      </c>
      <c r="AC32" s="43">
        <f>-'Workings baseline'!$C$18</f>
        <v>-30496783</v>
      </c>
      <c r="AD32" s="43">
        <f>-'Workings baseline'!$C$18</f>
        <v>-30496783</v>
      </c>
      <c r="AE32" s="43">
        <f>-'Workings baseline'!$C$18</f>
        <v>-30496783</v>
      </c>
      <c r="AF32" s="43">
        <f>-'Workings baseline'!$C$18</f>
        <v>-30496783</v>
      </c>
      <c r="AG32" s="43">
        <f>-'Workings baseline'!$C$18</f>
        <v>-30496783</v>
      </c>
      <c r="AH32" s="43">
        <f>-'Workings baseline'!$C$18</f>
        <v>-30496783</v>
      </c>
      <c r="AI32" s="43">
        <f>-'Workings baseline'!$C$18</f>
        <v>-30496783</v>
      </c>
      <c r="AJ32" s="43">
        <f>-'Workings baseline'!$C$18</f>
        <v>-30496783</v>
      </c>
      <c r="AK32" s="43">
        <f>-'Workings baseline'!$C$18</f>
        <v>-30496783</v>
      </c>
      <c r="AL32" s="43">
        <f>-'Workings baseline'!$C$18</f>
        <v>-30496783</v>
      </c>
      <c r="AM32" s="43">
        <f>-'Workings baseline'!$C$18</f>
        <v>-30496783</v>
      </c>
      <c r="AN32" s="43">
        <f>-'Workings baseline'!$C$18</f>
        <v>-30496783</v>
      </c>
      <c r="AO32" s="43">
        <f>-'Workings baseline'!$C$18</f>
        <v>-30496783</v>
      </c>
      <c r="AP32" s="43">
        <f>-'Workings baseline'!$C$18</f>
        <v>-30496783</v>
      </c>
      <c r="AQ32" s="43">
        <f>-'Workings baseline'!$C$18</f>
        <v>-30496783</v>
      </c>
      <c r="AR32" s="43">
        <f>-'Workings baseline'!$C$18</f>
        <v>-30496783</v>
      </c>
      <c r="AS32" s="43">
        <f>-'Workings baseline'!$C$18</f>
        <v>-30496783</v>
      </c>
      <c r="AT32" s="43">
        <f>-'Workings baseline'!$C$18</f>
        <v>-30496783</v>
      </c>
      <c r="AU32" s="43">
        <f>-'Workings baseline'!$C$18</f>
        <v>-30496783</v>
      </c>
      <c r="AV32" s="43">
        <f>-'Workings baseline'!$C$18</f>
        <v>-30496783</v>
      </c>
      <c r="AW32" s="43">
        <f>-'Workings baseline'!$C$18</f>
        <v>-30496783</v>
      </c>
      <c r="AX32" s="43"/>
      <c r="AY32" s="43"/>
      <c r="AZ32" s="43"/>
      <c r="BA32" s="43"/>
      <c r="BB32" s="43"/>
      <c r="BC32" s="43"/>
      <c r="BD32" s="43"/>
    </row>
    <row r="33" spans="1:56" ht="16.5" x14ac:dyDescent="0.3">
      <c r="A33" s="180"/>
      <c r="B33" s="4" t="s">
        <v>330</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80"/>
      <c r="B34" s="4" t="s">
        <v>331</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180"/>
      <c r="B35" s="4" t="s">
        <v>332</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180"/>
      <c r="B36" s="4" t="s">
        <v>214</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333</v>
      </c>
    </row>
    <row r="40" spans="1:56" x14ac:dyDescent="0.3">
      <c r="B40" s="129" t="s">
        <v>153</v>
      </c>
    </row>
    <row r="41" spans="1:56" x14ac:dyDescent="0.3">
      <c r="B41" s="4" t="s">
        <v>317</v>
      </c>
    </row>
    <row r="42" spans="1:56" x14ac:dyDescent="0.3">
      <c r="B42" s="4" t="s">
        <v>334</v>
      </c>
    </row>
    <row r="43" spans="1:56" ht="16.5" x14ac:dyDescent="0.3">
      <c r="A43" s="85">
        <v>2</v>
      </c>
      <c r="B43" s="69" t="s">
        <v>152</v>
      </c>
    </row>
    <row r="48" spans="1:56" x14ac:dyDescent="0.3">
      <c r="C48" s="36"/>
    </row>
    <row r="113" spans="2:2" x14ac:dyDescent="0.3">
      <c r="B113" s="4" t="s">
        <v>196</v>
      </c>
    </row>
    <row r="114" spans="2:2" x14ac:dyDescent="0.3">
      <c r="B114" s="4" t="s">
        <v>195</v>
      </c>
    </row>
    <row r="115" spans="2:2" x14ac:dyDescent="0.3">
      <c r="B115" s="4" t="s">
        <v>318</v>
      </c>
    </row>
    <row r="116" spans="2:2" x14ac:dyDescent="0.3">
      <c r="B116" s="4" t="s">
        <v>156</v>
      </c>
    </row>
    <row r="117" spans="2:2" x14ac:dyDescent="0.3">
      <c r="B117" s="4" t="s">
        <v>157</v>
      </c>
    </row>
    <row r="118" spans="2:2" x14ac:dyDescent="0.3">
      <c r="B118" s="4" t="s">
        <v>158</v>
      </c>
    </row>
    <row r="119" spans="2:2" x14ac:dyDescent="0.3">
      <c r="B119" s="4" t="s">
        <v>159</v>
      </c>
    </row>
    <row r="120" spans="2:2" x14ac:dyDescent="0.3">
      <c r="B120" s="4" t="s">
        <v>160</v>
      </c>
    </row>
    <row r="121" spans="2:2" x14ac:dyDescent="0.3">
      <c r="B121" s="4" t="s">
        <v>161</v>
      </c>
    </row>
    <row r="122" spans="2:2" x14ac:dyDescent="0.3">
      <c r="B122" s="4" t="s">
        <v>162</v>
      </c>
    </row>
    <row r="123" spans="2:2" x14ac:dyDescent="0.3">
      <c r="B123" s="4" t="s">
        <v>163</v>
      </c>
    </row>
    <row r="124" spans="2:2" x14ac:dyDescent="0.3">
      <c r="B124" s="4" t="s">
        <v>164</v>
      </c>
    </row>
    <row r="125" spans="2:2" x14ac:dyDescent="0.3">
      <c r="B125" s="4" t="s">
        <v>197</v>
      </c>
    </row>
    <row r="126" spans="2:2" x14ac:dyDescent="0.3">
      <c r="B126" s="4" t="s">
        <v>165</v>
      </c>
    </row>
    <row r="127" spans="2:2" x14ac:dyDescent="0.3">
      <c r="B127" s="4" t="s">
        <v>166</v>
      </c>
    </row>
    <row r="128" spans="2:2" x14ac:dyDescent="0.3">
      <c r="B128" s="4" t="s">
        <v>167</v>
      </c>
    </row>
    <row r="129" spans="2:2" x14ac:dyDescent="0.3">
      <c r="B129" s="4" t="s">
        <v>168</v>
      </c>
    </row>
    <row r="130" spans="2:2" x14ac:dyDescent="0.3">
      <c r="B130" s="4" t="s">
        <v>169</v>
      </c>
    </row>
    <row r="131" spans="2:2" x14ac:dyDescent="0.3">
      <c r="B131" s="4" t="s">
        <v>170</v>
      </c>
    </row>
    <row r="132" spans="2:2" x14ac:dyDescent="0.3">
      <c r="B132" s="4" t="s">
        <v>171</v>
      </c>
    </row>
    <row r="133" spans="2:2" x14ac:dyDescent="0.3">
      <c r="B133" s="4" t="s">
        <v>172</v>
      </c>
    </row>
    <row r="134" spans="2:2" x14ac:dyDescent="0.3">
      <c r="B134" s="4" t="s">
        <v>173</v>
      </c>
    </row>
    <row r="135" spans="2:2" x14ac:dyDescent="0.3">
      <c r="B135" s="4" t="s">
        <v>198</v>
      </c>
    </row>
    <row r="136" spans="2:2" x14ac:dyDescent="0.3">
      <c r="B136" s="4" t="s">
        <v>199</v>
      </c>
    </row>
    <row r="137" spans="2:2" x14ac:dyDescent="0.3">
      <c r="B137" s="4" t="s">
        <v>174</v>
      </c>
    </row>
    <row r="138" spans="2:2" x14ac:dyDescent="0.3">
      <c r="B138" s="4" t="s">
        <v>175</v>
      </c>
    </row>
    <row r="139" spans="2:2" x14ac:dyDescent="0.3">
      <c r="B139" s="4" t="s">
        <v>176</v>
      </c>
    </row>
    <row r="140" spans="2:2" x14ac:dyDescent="0.3">
      <c r="B140" s="4" t="s">
        <v>177</v>
      </c>
    </row>
    <row r="141" spans="2:2" x14ac:dyDescent="0.3">
      <c r="B141" s="4" t="s">
        <v>178</v>
      </c>
    </row>
    <row r="142" spans="2:2" x14ac:dyDescent="0.3">
      <c r="B142" s="4" t="s">
        <v>179</v>
      </c>
    </row>
    <row r="143" spans="2:2" x14ac:dyDescent="0.3">
      <c r="B143" s="4" t="s">
        <v>180</v>
      </c>
    </row>
    <row r="144" spans="2:2" x14ac:dyDescent="0.3">
      <c r="B144" s="4" t="s">
        <v>181</v>
      </c>
    </row>
    <row r="145" spans="2:2" x14ac:dyDescent="0.3">
      <c r="B145" s="4" t="s">
        <v>182</v>
      </c>
    </row>
    <row r="146" spans="2:2" x14ac:dyDescent="0.3">
      <c r="B146" s="4" t="s">
        <v>183</v>
      </c>
    </row>
    <row r="147" spans="2:2" x14ac:dyDescent="0.3">
      <c r="B147" s="4" t="s">
        <v>184</v>
      </c>
    </row>
    <row r="148" spans="2:2" x14ac:dyDescent="0.3">
      <c r="B148" s="4" t="s">
        <v>185</v>
      </c>
    </row>
    <row r="149" spans="2:2" x14ac:dyDescent="0.3">
      <c r="B149" s="4" t="s">
        <v>186</v>
      </c>
    </row>
    <row r="150" spans="2:2" x14ac:dyDescent="0.3">
      <c r="B150" s="4" t="s">
        <v>187</v>
      </c>
    </row>
    <row r="151" spans="2:2" x14ac:dyDescent="0.3">
      <c r="B151" s="4" t="s">
        <v>188</v>
      </c>
    </row>
    <row r="152" spans="2:2" x14ac:dyDescent="0.3">
      <c r="B152" s="4" t="s">
        <v>189</v>
      </c>
    </row>
    <row r="153" spans="2:2" x14ac:dyDescent="0.3">
      <c r="B153" s="4" t="s">
        <v>190</v>
      </c>
    </row>
    <row r="154" spans="2:2" x14ac:dyDescent="0.3">
      <c r="B154" s="4" t="s">
        <v>191</v>
      </c>
    </row>
    <row r="155" spans="2:2" x14ac:dyDescent="0.3">
      <c r="B155" s="4" t="s">
        <v>192</v>
      </c>
    </row>
    <row r="156" spans="2:2" x14ac:dyDescent="0.3">
      <c r="B156" s="4" t="s">
        <v>193</v>
      </c>
    </row>
    <row r="157" spans="2:2" x14ac:dyDescent="0.3">
      <c r="B157" s="4" t="s">
        <v>194</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K45"/>
  <sheetViews>
    <sheetView topLeftCell="A13" zoomScale="90" zoomScaleNormal="90" workbookViewId="0">
      <selection activeCell="A23" sqref="A23:XFD51"/>
    </sheetView>
  </sheetViews>
  <sheetFormatPr defaultRowHeight="15" x14ac:dyDescent="0.25"/>
  <cols>
    <col min="1" max="1" width="5.85546875" customWidth="1"/>
    <col min="2" max="2" width="64.85546875" customWidth="1"/>
    <col min="3" max="10" width="9.7109375" customWidth="1"/>
  </cols>
  <sheetData>
    <row r="1" spans="1:11" ht="18.75" x14ac:dyDescent="0.3">
      <c r="A1" s="1" t="s">
        <v>301</v>
      </c>
    </row>
    <row r="2" spans="1:11" x14ac:dyDescent="0.25">
      <c r="A2" t="s">
        <v>78</v>
      </c>
    </row>
    <row r="6" spans="1:11" x14ac:dyDescent="0.25">
      <c r="B6" s="131" t="s">
        <v>343</v>
      </c>
      <c r="C6" s="135" t="s">
        <v>255</v>
      </c>
      <c r="D6" s="135" t="s">
        <v>256</v>
      </c>
      <c r="E6" s="135" t="s">
        <v>257</v>
      </c>
      <c r="F6" s="135" t="s">
        <v>258</v>
      </c>
      <c r="G6" s="135" t="s">
        <v>259</v>
      </c>
      <c r="H6" s="135" t="s">
        <v>341</v>
      </c>
      <c r="I6" s="135" t="s">
        <v>261</v>
      </c>
      <c r="J6" s="135" t="s">
        <v>262</v>
      </c>
    </row>
    <row r="7" spans="1:11" x14ac:dyDescent="0.25">
      <c r="B7" s="132" t="s">
        <v>342</v>
      </c>
      <c r="C7" s="133">
        <v>581345</v>
      </c>
      <c r="D7" s="133">
        <f>C7</f>
        <v>581345</v>
      </c>
      <c r="E7" s="133">
        <f t="shared" ref="E7:J7" si="0">D7</f>
        <v>581345</v>
      </c>
      <c r="F7" s="133">
        <f t="shared" si="0"/>
        <v>581345</v>
      </c>
      <c r="G7" s="133">
        <f t="shared" si="0"/>
        <v>581345</v>
      </c>
      <c r="H7" s="133">
        <f t="shared" si="0"/>
        <v>581345</v>
      </c>
      <c r="I7" s="133">
        <f t="shared" si="0"/>
        <v>581345</v>
      </c>
      <c r="J7" s="133">
        <f t="shared" si="0"/>
        <v>581345</v>
      </c>
    </row>
    <row r="8" spans="1:11" ht="30" x14ac:dyDescent="0.25">
      <c r="B8" s="132" t="s">
        <v>348</v>
      </c>
      <c r="C8" s="134">
        <v>0</v>
      </c>
      <c r="D8" s="134">
        <v>0</v>
      </c>
      <c r="E8" s="134">
        <v>0</v>
      </c>
      <c r="F8" s="134">
        <v>0</v>
      </c>
      <c r="G8" s="134">
        <v>0</v>
      </c>
      <c r="H8" s="134">
        <v>0</v>
      </c>
      <c r="I8" s="134">
        <v>0</v>
      </c>
      <c r="J8" s="134">
        <v>0</v>
      </c>
    </row>
    <row r="9" spans="1:11" x14ac:dyDescent="0.25">
      <c r="B9" s="132" t="s">
        <v>344</v>
      </c>
      <c r="C9" s="133">
        <f>C7-C8</f>
        <v>581345</v>
      </c>
      <c r="D9" s="133">
        <f t="shared" ref="D9:J9" si="1">D7-D8</f>
        <v>581345</v>
      </c>
      <c r="E9" s="133">
        <f t="shared" si="1"/>
        <v>581345</v>
      </c>
      <c r="F9" s="133">
        <f t="shared" si="1"/>
        <v>581345</v>
      </c>
      <c r="G9" s="133">
        <f t="shared" si="1"/>
        <v>581345</v>
      </c>
      <c r="H9" s="133">
        <f t="shared" si="1"/>
        <v>581345</v>
      </c>
      <c r="I9" s="133">
        <f t="shared" si="1"/>
        <v>581345</v>
      </c>
      <c r="J9" s="133">
        <f t="shared" si="1"/>
        <v>581345</v>
      </c>
    </row>
    <row r="10" spans="1:11" ht="30" x14ac:dyDescent="0.25">
      <c r="B10" s="132" t="s">
        <v>355</v>
      </c>
      <c r="C10" s="137">
        <v>1330</v>
      </c>
      <c r="D10" s="133"/>
      <c r="E10" s="133"/>
      <c r="F10" s="133"/>
      <c r="G10" s="133"/>
      <c r="H10" s="133"/>
      <c r="I10" s="133"/>
      <c r="J10" s="133"/>
    </row>
    <row r="11" spans="1:11" ht="30" x14ac:dyDescent="0.25">
      <c r="B11" s="138" t="s">
        <v>356</v>
      </c>
      <c r="C11" s="137">
        <f>C9-C10</f>
        <v>580015</v>
      </c>
      <c r="D11" s="133">
        <f>C11</f>
        <v>580015</v>
      </c>
      <c r="E11" s="133">
        <f t="shared" ref="E11:J11" si="2">D11</f>
        <v>580015</v>
      </c>
      <c r="F11" s="133">
        <f t="shared" si="2"/>
        <v>580015</v>
      </c>
      <c r="G11" s="133">
        <f t="shared" si="2"/>
        <v>580015</v>
      </c>
      <c r="H11" s="133">
        <f t="shared" si="2"/>
        <v>580015</v>
      </c>
      <c r="I11" s="133">
        <f t="shared" si="2"/>
        <v>580015</v>
      </c>
      <c r="J11" s="133">
        <f t="shared" si="2"/>
        <v>580015</v>
      </c>
    </row>
    <row r="12" spans="1:11" x14ac:dyDescent="0.25">
      <c r="B12" s="139"/>
      <c r="C12" s="137"/>
      <c r="D12" s="133"/>
      <c r="E12" s="133"/>
      <c r="F12" s="133"/>
      <c r="G12" s="133"/>
      <c r="H12" s="133"/>
      <c r="I12" s="133"/>
      <c r="J12" s="133"/>
    </row>
    <row r="13" spans="1:11" x14ac:dyDescent="0.25">
      <c r="B13" s="131" t="s">
        <v>346</v>
      </c>
      <c r="C13" s="135" t="s">
        <v>255</v>
      </c>
      <c r="D13" s="135" t="s">
        <v>256</v>
      </c>
      <c r="E13" s="135" t="s">
        <v>257</v>
      </c>
      <c r="F13" s="135" t="s">
        <v>258</v>
      </c>
      <c r="G13" s="135" t="s">
        <v>259</v>
      </c>
      <c r="H13" s="135" t="s">
        <v>341</v>
      </c>
      <c r="I13" s="135" t="s">
        <v>261</v>
      </c>
      <c r="J13" s="135" t="s">
        <v>262</v>
      </c>
      <c r="K13" s="136"/>
    </row>
    <row r="14" spans="1:11" x14ac:dyDescent="0.25">
      <c r="B14" s="132" t="s">
        <v>347</v>
      </c>
      <c r="C14" s="133">
        <v>30563273</v>
      </c>
      <c r="D14" s="133">
        <v>30563273</v>
      </c>
      <c r="E14" s="133">
        <v>30563273</v>
      </c>
      <c r="F14" s="133">
        <v>30563273</v>
      </c>
      <c r="G14" s="133">
        <v>30563273</v>
      </c>
      <c r="H14" s="133">
        <v>30563273</v>
      </c>
      <c r="I14" s="133">
        <v>30563273</v>
      </c>
      <c r="J14" s="133">
        <v>30563273</v>
      </c>
      <c r="K14" s="136"/>
    </row>
    <row r="15" spans="1:11" ht="30" x14ac:dyDescent="0.25">
      <c r="B15" s="132" t="s">
        <v>349</v>
      </c>
      <c r="C15" s="133">
        <v>0</v>
      </c>
      <c r="D15" s="133">
        <v>0</v>
      </c>
      <c r="E15" s="133">
        <v>0</v>
      </c>
      <c r="F15" s="133">
        <v>0</v>
      </c>
      <c r="G15" s="133">
        <v>0</v>
      </c>
      <c r="H15" s="133">
        <v>0</v>
      </c>
      <c r="I15" s="133">
        <v>0</v>
      </c>
      <c r="J15" s="133">
        <v>0</v>
      </c>
      <c r="K15" s="136"/>
    </row>
    <row r="16" spans="1:11" x14ac:dyDescent="0.25">
      <c r="B16" s="132" t="s">
        <v>350</v>
      </c>
      <c r="C16" s="133">
        <f>C14-C15</f>
        <v>30563273</v>
      </c>
      <c r="D16" s="133">
        <f t="shared" ref="D16:J16" si="3">D14-D15</f>
        <v>30563273</v>
      </c>
      <c r="E16" s="133">
        <f t="shared" si="3"/>
        <v>30563273</v>
      </c>
      <c r="F16" s="133">
        <f t="shared" si="3"/>
        <v>30563273</v>
      </c>
      <c r="G16" s="133">
        <f t="shared" si="3"/>
        <v>30563273</v>
      </c>
      <c r="H16" s="133">
        <f t="shared" si="3"/>
        <v>30563273</v>
      </c>
      <c r="I16" s="133">
        <f t="shared" si="3"/>
        <v>30563273</v>
      </c>
      <c r="J16" s="133">
        <f t="shared" si="3"/>
        <v>30563273</v>
      </c>
      <c r="K16" s="136"/>
    </row>
    <row r="17" spans="2:10" ht="30" x14ac:dyDescent="0.25">
      <c r="B17" s="132" t="s">
        <v>357</v>
      </c>
      <c r="C17" s="137">
        <v>66490</v>
      </c>
      <c r="D17" s="133"/>
      <c r="E17" s="133"/>
      <c r="F17" s="133"/>
      <c r="G17" s="133"/>
      <c r="H17" s="133"/>
      <c r="I17" s="133"/>
      <c r="J17" s="133"/>
    </row>
    <row r="18" spans="2:10" ht="30" x14ac:dyDescent="0.25">
      <c r="B18" s="138" t="s">
        <v>358</v>
      </c>
      <c r="C18" s="137">
        <f>C16-C17</f>
        <v>30496783</v>
      </c>
      <c r="D18" s="133">
        <f>C18</f>
        <v>30496783</v>
      </c>
      <c r="E18" s="133">
        <f t="shared" ref="E18:J18" si="4">D18</f>
        <v>30496783</v>
      </c>
      <c r="F18" s="133">
        <f t="shared" si="4"/>
        <v>30496783</v>
      </c>
      <c r="G18" s="133">
        <f t="shared" si="4"/>
        <v>30496783</v>
      </c>
      <c r="H18" s="133">
        <f t="shared" si="4"/>
        <v>30496783</v>
      </c>
      <c r="I18" s="133">
        <f t="shared" si="4"/>
        <v>30496783</v>
      </c>
      <c r="J18" s="133">
        <f t="shared" si="4"/>
        <v>30496783</v>
      </c>
    </row>
    <row r="23" spans="2:10" ht="18" customHeight="1" x14ac:dyDescent="0.25">
      <c r="B23" s="186" t="s">
        <v>369</v>
      </c>
      <c r="C23" s="187"/>
      <c r="D23" s="187"/>
      <c r="E23" s="187"/>
      <c r="F23" s="187"/>
      <c r="G23" s="187"/>
      <c r="H23" s="187"/>
      <c r="I23" s="187"/>
      <c r="J23" s="187"/>
    </row>
    <row r="24" spans="2:10" x14ac:dyDescent="0.25">
      <c r="B24" s="188" t="s">
        <v>379</v>
      </c>
      <c r="C24" s="189"/>
      <c r="D24" s="189"/>
      <c r="E24" s="189"/>
      <c r="F24" s="189"/>
      <c r="G24" s="189"/>
      <c r="H24" s="189"/>
      <c r="I24" s="189"/>
      <c r="J24" s="189"/>
    </row>
    <row r="25" spans="2:10" ht="30.75" customHeight="1" x14ac:dyDescent="0.25">
      <c r="B25" s="188" t="s">
        <v>380</v>
      </c>
      <c r="C25" s="189"/>
      <c r="D25" s="189"/>
      <c r="E25" s="189"/>
      <c r="F25" s="189"/>
      <c r="G25" s="189"/>
      <c r="H25" s="189"/>
      <c r="I25" s="189"/>
      <c r="J25" s="189"/>
    </row>
    <row r="26" spans="2:10" ht="30.75" customHeight="1" x14ac:dyDescent="0.25">
      <c r="B26" s="188" t="s">
        <v>381</v>
      </c>
      <c r="C26" s="189"/>
      <c r="D26" s="189"/>
      <c r="E26" s="189"/>
      <c r="F26" s="189"/>
      <c r="G26" s="189"/>
      <c r="H26" s="189"/>
      <c r="I26" s="189"/>
      <c r="J26" s="189"/>
    </row>
    <row r="27" spans="2:10" ht="75" customHeight="1" x14ac:dyDescent="0.25">
      <c r="B27" s="188" t="s">
        <v>382</v>
      </c>
      <c r="C27" s="189"/>
      <c r="D27" s="189"/>
      <c r="E27" s="189"/>
      <c r="F27" s="189"/>
      <c r="G27" s="189"/>
      <c r="H27" s="189"/>
      <c r="I27" s="189"/>
      <c r="J27" s="189"/>
    </row>
    <row r="29" spans="2:10" x14ac:dyDescent="0.25">
      <c r="B29" t="s">
        <v>374</v>
      </c>
    </row>
    <row r="31" spans="2:10" ht="18" customHeight="1" x14ac:dyDescent="0.25">
      <c r="B31" s="186" t="s">
        <v>370</v>
      </c>
      <c r="C31" s="187"/>
      <c r="D31" s="187"/>
      <c r="E31" s="187"/>
      <c r="F31" s="187"/>
      <c r="G31" s="187"/>
      <c r="H31" s="187"/>
      <c r="I31" s="187"/>
      <c r="J31" s="187"/>
    </row>
    <row r="32" spans="2:10" x14ac:dyDescent="0.25">
      <c r="B32" s="188" t="s">
        <v>383</v>
      </c>
      <c r="C32" s="189"/>
      <c r="D32" s="189"/>
      <c r="E32" s="189"/>
      <c r="F32" s="189"/>
      <c r="G32" s="189"/>
      <c r="H32" s="189"/>
      <c r="I32" s="189"/>
      <c r="J32" s="189"/>
    </row>
    <row r="33" spans="2:10" ht="28.5" customHeight="1" x14ac:dyDescent="0.25">
      <c r="B33" s="188" t="s">
        <v>384</v>
      </c>
      <c r="C33" s="189"/>
      <c r="D33" s="189"/>
      <c r="E33" s="189"/>
      <c r="F33" s="189"/>
      <c r="G33" s="189"/>
      <c r="H33" s="189"/>
      <c r="I33" s="189"/>
      <c r="J33" s="189"/>
    </row>
    <row r="34" spans="2:10" ht="30.75" customHeight="1" x14ac:dyDescent="0.25">
      <c r="B34" s="188" t="s">
        <v>375</v>
      </c>
      <c r="C34" s="189"/>
      <c r="D34" s="189"/>
      <c r="E34" s="189"/>
      <c r="F34" s="189"/>
      <c r="G34" s="189"/>
      <c r="H34" s="189"/>
      <c r="I34" s="189"/>
      <c r="J34" s="189"/>
    </row>
    <row r="35" spans="2:10" ht="106.5" customHeight="1" x14ac:dyDescent="0.25">
      <c r="B35" s="188" t="s">
        <v>385</v>
      </c>
      <c r="C35" s="189"/>
      <c r="D35" s="189"/>
      <c r="E35" s="189"/>
      <c r="F35" s="189"/>
      <c r="G35" s="189"/>
      <c r="H35" s="189"/>
      <c r="I35" s="189"/>
      <c r="J35" s="189"/>
    </row>
    <row r="37" spans="2:10" x14ac:dyDescent="0.25">
      <c r="B37" t="s">
        <v>374</v>
      </c>
    </row>
    <row r="39" spans="2:10" ht="53.25" customHeight="1" x14ac:dyDescent="0.25">
      <c r="B39" s="184" t="s">
        <v>376</v>
      </c>
      <c r="C39" s="185"/>
      <c r="D39" s="185"/>
      <c r="E39" s="185"/>
      <c r="F39" s="185"/>
      <c r="G39" s="185"/>
      <c r="H39" s="185"/>
      <c r="I39" s="185"/>
      <c r="J39" s="185"/>
    </row>
    <row r="41" spans="2:10" ht="59.25" customHeight="1" x14ac:dyDescent="0.25">
      <c r="B41" s="184" t="s">
        <v>377</v>
      </c>
      <c r="C41" s="185"/>
      <c r="D41" s="185"/>
      <c r="E41" s="185"/>
      <c r="F41" s="185"/>
      <c r="G41" s="185"/>
      <c r="H41" s="185"/>
      <c r="I41" s="185"/>
      <c r="J41" s="185"/>
    </row>
    <row r="43" spans="2:10" ht="40.5" customHeight="1" x14ac:dyDescent="0.25">
      <c r="B43" s="184" t="s">
        <v>371</v>
      </c>
      <c r="C43" s="185"/>
      <c r="D43" s="185"/>
      <c r="E43" s="185"/>
      <c r="F43" s="185"/>
      <c r="G43" s="185"/>
      <c r="H43" s="185"/>
      <c r="I43" s="185"/>
      <c r="J43" s="185"/>
    </row>
    <row r="45" spans="2:10" ht="40.5" customHeight="1" x14ac:dyDescent="0.25">
      <c r="B45" s="184" t="s">
        <v>372</v>
      </c>
      <c r="C45" s="185"/>
      <c r="D45" s="185"/>
      <c r="E45" s="185"/>
      <c r="F45" s="185"/>
      <c r="G45" s="185"/>
      <c r="H45" s="185"/>
      <c r="I45" s="185"/>
      <c r="J45" s="185"/>
    </row>
  </sheetData>
  <mergeCells count="14">
    <mergeCell ref="B41:J41"/>
    <mergeCell ref="B43:J43"/>
    <mergeCell ref="B45:J45"/>
    <mergeCell ref="B39:J39"/>
    <mergeCell ref="B23:J23"/>
    <mergeCell ref="B24:J24"/>
    <mergeCell ref="B25:J25"/>
    <mergeCell ref="B26:J26"/>
    <mergeCell ref="B31:J31"/>
    <mergeCell ref="B33:J33"/>
    <mergeCell ref="B35:J35"/>
    <mergeCell ref="B27:J27"/>
    <mergeCell ref="B32:J32"/>
    <mergeCell ref="B34:J3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E3" sqref="E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49" width="12.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300</v>
      </c>
      <c r="C1" s="3" t="s">
        <v>352</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18" t="s">
        <v>378</v>
      </c>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0.71156330607819507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1.4437278975489489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2.0833692062639031</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3.0338728662130445</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1" t="s">
        <v>11</v>
      </c>
      <c r="B13" s="61" t="s">
        <v>164</v>
      </c>
      <c r="C13" s="60"/>
      <c r="D13" s="61" t="s">
        <v>40</v>
      </c>
      <c r="E13" s="62">
        <v>-0.495</v>
      </c>
      <c r="F13" s="62">
        <v>-0.49</v>
      </c>
      <c r="G13" s="62">
        <v>-0.48599999999999999</v>
      </c>
      <c r="H13" s="62">
        <v>-0.48</v>
      </c>
      <c r="I13" s="62">
        <v>-0.47599999999999998</v>
      </c>
      <c r="J13" s="62">
        <v>-0.47099999999999997</v>
      </c>
      <c r="K13" s="62">
        <v>0</v>
      </c>
      <c r="L13" s="62">
        <v>0</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2"/>
      <c r="B14" s="61" t="s">
        <v>196</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2"/>
      <c r="B15" s="61" t="s">
        <v>196</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2"/>
      <c r="B16" s="61" t="s">
        <v>196</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2"/>
      <c r="B17" s="61" t="s">
        <v>196</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83"/>
      <c r="B18" s="124" t="s">
        <v>195</v>
      </c>
      <c r="C18" s="130"/>
      <c r="D18" s="125" t="s">
        <v>40</v>
      </c>
      <c r="E18" s="59">
        <f>SUM(E13:E17)</f>
        <v>-0.495</v>
      </c>
      <c r="F18" s="59">
        <f t="shared" ref="F18:AW18" si="0">SUM(F13:F17)</f>
        <v>-0.49</v>
      </c>
      <c r="G18" s="59">
        <f t="shared" si="0"/>
        <v>-0.48599999999999999</v>
      </c>
      <c r="H18" s="59">
        <f t="shared" si="0"/>
        <v>-0.48</v>
      </c>
      <c r="I18" s="59">
        <f t="shared" si="0"/>
        <v>-0.47599999999999998</v>
      </c>
      <c r="J18" s="59">
        <f t="shared" si="0"/>
        <v>-0.47099999999999997</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90" t="s">
        <v>299</v>
      </c>
      <c r="B19" s="61" t="s">
        <v>174</v>
      </c>
      <c r="C19" s="8"/>
      <c r="D19" s="9" t="s">
        <v>40</v>
      </c>
      <c r="E19" s="33"/>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90"/>
      <c r="B20" s="61" t="s">
        <v>159</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90"/>
      <c r="B21" s="61" t="s">
        <v>196</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90"/>
      <c r="B22" s="61" t="s">
        <v>196</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90"/>
      <c r="B23" s="61" t="s">
        <v>196</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90"/>
      <c r="B24" s="61" t="s">
        <v>196</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91"/>
      <c r="B25" s="61" t="s">
        <v>319</v>
      </c>
      <c r="C25" s="8"/>
      <c r="D25" s="9" t="s">
        <v>40</v>
      </c>
      <c r="E25" s="67">
        <f>SUM(E19:E24)</f>
        <v>0</v>
      </c>
      <c r="F25" s="67">
        <f t="shared" ref="F25:BD25" si="1">SUM(F19:F24)</f>
        <v>0</v>
      </c>
      <c r="G25" s="67">
        <f t="shared" si="1"/>
        <v>0</v>
      </c>
      <c r="H25" s="67">
        <f t="shared" si="1"/>
        <v>0</v>
      </c>
      <c r="I25" s="67">
        <f t="shared" si="1"/>
        <v>0</v>
      </c>
      <c r="J25" s="67">
        <f t="shared" si="1"/>
        <v>0</v>
      </c>
      <c r="K25" s="67">
        <f t="shared" si="1"/>
        <v>0</v>
      </c>
      <c r="L25" s="67">
        <f t="shared" si="1"/>
        <v>0</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-0.495</v>
      </c>
      <c r="F26" s="59">
        <f t="shared" ref="F26:BD26" si="2">F18+F25</f>
        <v>-0.49</v>
      </c>
      <c r="G26" s="59">
        <f t="shared" si="2"/>
        <v>-0.48599999999999999</v>
      </c>
      <c r="H26" s="59">
        <f t="shared" si="2"/>
        <v>-0.48</v>
      </c>
      <c r="I26" s="59">
        <f t="shared" si="2"/>
        <v>-0.47599999999999998</v>
      </c>
      <c r="J26" s="59">
        <f t="shared" si="2"/>
        <v>-0.47099999999999997</v>
      </c>
      <c r="K26" s="59">
        <f t="shared" si="2"/>
        <v>0</v>
      </c>
      <c r="L26" s="59">
        <f t="shared" si="2"/>
        <v>0</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-0.39600000000000002</v>
      </c>
      <c r="F28" s="34">
        <f t="shared" ref="F28:AW28" si="4">F26*F27</f>
        <v>-0.39200000000000002</v>
      </c>
      <c r="G28" s="34">
        <f t="shared" si="4"/>
        <v>-0.38880000000000003</v>
      </c>
      <c r="H28" s="34">
        <f t="shared" si="4"/>
        <v>-0.38400000000000001</v>
      </c>
      <c r="I28" s="34">
        <f t="shared" si="4"/>
        <v>-0.38080000000000003</v>
      </c>
      <c r="J28" s="34">
        <f t="shared" si="4"/>
        <v>-0.37680000000000002</v>
      </c>
      <c r="K28" s="34">
        <f t="shared" si="4"/>
        <v>0</v>
      </c>
      <c r="L28" s="34">
        <f t="shared" si="4"/>
        <v>0</v>
      </c>
      <c r="M28" s="34">
        <f t="shared" si="4"/>
        <v>0</v>
      </c>
      <c r="N28" s="34">
        <f t="shared" si="4"/>
        <v>0</v>
      </c>
      <c r="O28" s="34">
        <f t="shared" si="4"/>
        <v>0</v>
      </c>
      <c r="P28" s="34">
        <f t="shared" si="4"/>
        <v>0</v>
      </c>
      <c r="Q28" s="34">
        <f t="shared" si="4"/>
        <v>0</v>
      </c>
      <c r="R28" s="34">
        <f t="shared" si="4"/>
        <v>0</v>
      </c>
      <c r="S28" s="34">
        <f t="shared" si="4"/>
        <v>0</v>
      </c>
      <c r="T28" s="34">
        <f t="shared" si="4"/>
        <v>0</v>
      </c>
      <c r="U28" s="34">
        <f t="shared" si="4"/>
        <v>0</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92</v>
      </c>
      <c r="C29" s="11" t="s">
        <v>44</v>
      </c>
      <c r="D29" s="9" t="s">
        <v>40</v>
      </c>
      <c r="E29" s="34">
        <f>E26-E28</f>
        <v>-9.8999999999999977E-2</v>
      </c>
      <c r="F29" s="34">
        <f t="shared" ref="F29:AW29" si="5">F26-F28</f>
        <v>-9.7999999999999976E-2</v>
      </c>
      <c r="G29" s="34">
        <f t="shared" si="5"/>
        <v>-9.7199999999999953E-2</v>
      </c>
      <c r="H29" s="34">
        <f t="shared" si="5"/>
        <v>-9.5999999999999974E-2</v>
      </c>
      <c r="I29" s="34">
        <f t="shared" si="5"/>
        <v>-9.5199999999999951E-2</v>
      </c>
      <c r="J29" s="34">
        <f t="shared" si="5"/>
        <v>-9.419999999999995E-2</v>
      </c>
      <c r="K29" s="34">
        <f t="shared" si="5"/>
        <v>0</v>
      </c>
      <c r="L29" s="34">
        <f t="shared" si="5"/>
        <v>0</v>
      </c>
      <c r="M29" s="34">
        <f t="shared" si="5"/>
        <v>0</v>
      </c>
      <c r="N29" s="34">
        <f t="shared" si="5"/>
        <v>0</v>
      </c>
      <c r="O29" s="34">
        <f t="shared" si="5"/>
        <v>0</v>
      </c>
      <c r="P29" s="34">
        <f t="shared" si="5"/>
        <v>0</v>
      </c>
      <c r="Q29" s="34">
        <f t="shared" si="5"/>
        <v>0</v>
      </c>
      <c r="R29" s="34">
        <f t="shared" si="5"/>
        <v>0</v>
      </c>
      <c r="S29" s="34">
        <f t="shared" si="5"/>
        <v>0</v>
      </c>
      <c r="T29" s="34">
        <f t="shared" si="5"/>
        <v>0</v>
      </c>
      <c r="U29" s="34">
        <f t="shared" si="5"/>
        <v>0</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-8.8000000000000005E-3</v>
      </c>
      <c r="G30" s="34">
        <f>$E$28/'Fixed data'!$C$7</f>
        <v>-8.8000000000000005E-3</v>
      </c>
      <c r="H30" s="34">
        <f>$E$28/'Fixed data'!$C$7</f>
        <v>-8.8000000000000005E-3</v>
      </c>
      <c r="I30" s="34">
        <f>$E$28/'Fixed data'!$C$7</f>
        <v>-8.8000000000000005E-3</v>
      </c>
      <c r="J30" s="34">
        <f>$E$28/'Fixed data'!$C$7</f>
        <v>-8.8000000000000005E-3</v>
      </c>
      <c r="K30" s="34">
        <f>$E$28/'Fixed data'!$C$7</f>
        <v>-8.8000000000000005E-3</v>
      </c>
      <c r="L30" s="34">
        <f>$E$28/'Fixed data'!$C$7</f>
        <v>-8.8000000000000005E-3</v>
      </c>
      <c r="M30" s="34">
        <f>$E$28/'Fixed data'!$C$7</f>
        <v>-8.8000000000000005E-3</v>
      </c>
      <c r="N30" s="34">
        <f>$E$28/'Fixed data'!$C$7</f>
        <v>-8.8000000000000005E-3</v>
      </c>
      <c r="O30" s="34">
        <f>$E$28/'Fixed data'!$C$7</f>
        <v>-8.8000000000000005E-3</v>
      </c>
      <c r="P30" s="34">
        <f>$E$28/'Fixed data'!$C$7</f>
        <v>-8.8000000000000005E-3</v>
      </c>
      <c r="Q30" s="34">
        <f>$E$28/'Fixed data'!$C$7</f>
        <v>-8.8000000000000005E-3</v>
      </c>
      <c r="R30" s="34">
        <f>$E$28/'Fixed data'!$C$7</f>
        <v>-8.8000000000000005E-3</v>
      </c>
      <c r="S30" s="34">
        <f>$E$28/'Fixed data'!$C$7</f>
        <v>-8.8000000000000005E-3</v>
      </c>
      <c r="T30" s="34">
        <f>$E$28/'Fixed data'!$C$7</f>
        <v>-8.8000000000000005E-3</v>
      </c>
      <c r="U30" s="34">
        <f>$E$28/'Fixed data'!$C$7</f>
        <v>-8.8000000000000005E-3</v>
      </c>
      <c r="V30" s="34">
        <f>$E$28/'Fixed data'!$C$7</f>
        <v>-8.8000000000000005E-3</v>
      </c>
      <c r="W30" s="34">
        <f>$E$28/'Fixed data'!$C$7</f>
        <v>-8.8000000000000005E-3</v>
      </c>
      <c r="X30" s="34">
        <f>$E$28/'Fixed data'!$C$7</f>
        <v>-8.8000000000000005E-3</v>
      </c>
      <c r="Y30" s="34">
        <f>$E$28/'Fixed data'!$C$7</f>
        <v>-8.8000000000000005E-3</v>
      </c>
      <c r="Z30" s="34">
        <f>$E$28/'Fixed data'!$C$7</f>
        <v>-8.8000000000000005E-3</v>
      </c>
      <c r="AA30" s="34">
        <f>$E$28/'Fixed data'!$C$7</f>
        <v>-8.8000000000000005E-3</v>
      </c>
      <c r="AB30" s="34">
        <f>$E$28/'Fixed data'!$C$7</f>
        <v>-8.8000000000000005E-3</v>
      </c>
      <c r="AC30" s="34">
        <f>$E$28/'Fixed data'!$C$7</f>
        <v>-8.8000000000000005E-3</v>
      </c>
      <c r="AD30" s="34">
        <f>$E$28/'Fixed data'!$C$7</f>
        <v>-8.8000000000000005E-3</v>
      </c>
      <c r="AE30" s="34">
        <f>$E$28/'Fixed data'!$C$7</f>
        <v>-8.8000000000000005E-3</v>
      </c>
      <c r="AF30" s="34">
        <f>$E$28/'Fixed data'!$C$7</f>
        <v>-8.8000000000000005E-3</v>
      </c>
      <c r="AG30" s="34">
        <f>$E$28/'Fixed data'!$C$7</f>
        <v>-8.8000000000000005E-3</v>
      </c>
      <c r="AH30" s="34">
        <f>$E$28/'Fixed data'!$C$7</f>
        <v>-8.8000000000000005E-3</v>
      </c>
      <c r="AI30" s="34">
        <f>$E$28/'Fixed data'!$C$7</f>
        <v>-8.8000000000000005E-3</v>
      </c>
      <c r="AJ30" s="34">
        <f>$E$28/'Fixed data'!$C$7</f>
        <v>-8.8000000000000005E-3</v>
      </c>
      <c r="AK30" s="34">
        <f>$E$28/'Fixed data'!$C$7</f>
        <v>-8.8000000000000005E-3</v>
      </c>
      <c r="AL30" s="34">
        <f>$E$28/'Fixed data'!$C$7</f>
        <v>-8.8000000000000005E-3</v>
      </c>
      <c r="AM30" s="34">
        <f>$E$28/'Fixed data'!$C$7</f>
        <v>-8.8000000000000005E-3</v>
      </c>
      <c r="AN30" s="34">
        <f>$E$28/'Fixed data'!$C$7</f>
        <v>-8.8000000000000005E-3</v>
      </c>
      <c r="AO30" s="34">
        <f>$E$28/'Fixed data'!$C$7</f>
        <v>-8.8000000000000005E-3</v>
      </c>
      <c r="AP30" s="34">
        <f>$E$28/'Fixed data'!$C$7</f>
        <v>-8.8000000000000005E-3</v>
      </c>
      <c r="AQ30" s="34">
        <f>$E$28/'Fixed data'!$C$7</f>
        <v>-8.8000000000000005E-3</v>
      </c>
      <c r="AR30" s="34">
        <f>$E$28/'Fixed data'!$C$7</f>
        <v>-8.8000000000000005E-3</v>
      </c>
      <c r="AS30" s="34">
        <f>$E$28/'Fixed data'!$C$7</f>
        <v>-8.8000000000000005E-3</v>
      </c>
      <c r="AT30" s="34">
        <f>$E$28/'Fixed data'!$C$7</f>
        <v>-8.8000000000000005E-3</v>
      </c>
      <c r="AU30" s="34">
        <f>$E$28/'Fixed data'!$C$7</f>
        <v>-8.8000000000000005E-3</v>
      </c>
      <c r="AV30" s="34">
        <f>$E$28/'Fixed data'!$C$7</f>
        <v>-8.8000000000000005E-3</v>
      </c>
      <c r="AW30" s="34">
        <f>$E$28/'Fixed data'!$C$7</f>
        <v>-8.8000000000000005E-3</v>
      </c>
      <c r="AX30" s="34">
        <f>$E$28/'Fixed data'!$C$7</f>
        <v>-8.8000000000000005E-3</v>
      </c>
      <c r="AY30" s="34"/>
      <c r="AZ30" s="34"/>
      <c r="BA30" s="34"/>
      <c r="BB30" s="34"/>
      <c r="BC30" s="34"/>
      <c r="BD30" s="34"/>
    </row>
    <row r="31" spans="1:56" ht="16.5" hidden="1" customHeight="1" outlineLevel="1" x14ac:dyDescent="0.35">
      <c r="A31" s="115"/>
      <c r="B31" s="9" t="s">
        <v>2</v>
      </c>
      <c r="C31" s="11" t="s">
        <v>54</v>
      </c>
      <c r="D31" s="9" t="s">
        <v>40</v>
      </c>
      <c r="F31" s="34"/>
      <c r="G31" s="34">
        <f>$F$28/'Fixed data'!$C$7</f>
        <v>-8.7111111111111122E-3</v>
      </c>
      <c r="H31" s="34">
        <f>$F$28/'Fixed data'!$C$7</f>
        <v>-8.7111111111111122E-3</v>
      </c>
      <c r="I31" s="34">
        <f>$F$28/'Fixed data'!$C$7</f>
        <v>-8.7111111111111122E-3</v>
      </c>
      <c r="J31" s="34">
        <f>$F$28/'Fixed data'!$C$7</f>
        <v>-8.7111111111111122E-3</v>
      </c>
      <c r="K31" s="34">
        <f>$F$28/'Fixed data'!$C$7</f>
        <v>-8.7111111111111122E-3</v>
      </c>
      <c r="L31" s="34">
        <f>$F$28/'Fixed data'!$C$7</f>
        <v>-8.7111111111111122E-3</v>
      </c>
      <c r="M31" s="34">
        <f>$F$28/'Fixed data'!$C$7</f>
        <v>-8.7111111111111122E-3</v>
      </c>
      <c r="N31" s="34">
        <f>$F$28/'Fixed data'!$C$7</f>
        <v>-8.7111111111111122E-3</v>
      </c>
      <c r="O31" s="34">
        <f>$F$28/'Fixed data'!$C$7</f>
        <v>-8.7111111111111122E-3</v>
      </c>
      <c r="P31" s="34">
        <f>$F$28/'Fixed data'!$C$7</f>
        <v>-8.7111111111111122E-3</v>
      </c>
      <c r="Q31" s="34">
        <f>$F$28/'Fixed data'!$C$7</f>
        <v>-8.7111111111111122E-3</v>
      </c>
      <c r="R31" s="34">
        <f>$F$28/'Fixed data'!$C$7</f>
        <v>-8.7111111111111122E-3</v>
      </c>
      <c r="S31" s="34">
        <f>$F$28/'Fixed data'!$C$7</f>
        <v>-8.7111111111111122E-3</v>
      </c>
      <c r="T31" s="34">
        <f>$F$28/'Fixed data'!$C$7</f>
        <v>-8.7111111111111122E-3</v>
      </c>
      <c r="U31" s="34">
        <f>$F$28/'Fixed data'!$C$7</f>
        <v>-8.7111111111111122E-3</v>
      </c>
      <c r="V31" s="34">
        <f>$F$28/'Fixed data'!$C$7</f>
        <v>-8.7111111111111122E-3</v>
      </c>
      <c r="W31" s="34">
        <f>$F$28/'Fixed data'!$C$7</f>
        <v>-8.7111111111111122E-3</v>
      </c>
      <c r="X31" s="34">
        <f>$F$28/'Fixed data'!$C$7</f>
        <v>-8.7111111111111122E-3</v>
      </c>
      <c r="Y31" s="34">
        <f>$F$28/'Fixed data'!$C$7</f>
        <v>-8.7111111111111122E-3</v>
      </c>
      <c r="Z31" s="34">
        <f>$F$28/'Fixed data'!$C$7</f>
        <v>-8.7111111111111122E-3</v>
      </c>
      <c r="AA31" s="34">
        <f>$F$28/'Fixed data'!$C$7</f>
        <v>-8.7111111111111122E-3</v>
      </c>
      <c r="AB31" s="34">
        <f>$F$28/'Fixed data'!$C$7</f>
        <v>-8.7111111111111122E-3</v>
      </c>
      <c r="AC31" s="34">
        <f>$F$28/'Fixed data'!$C$7</f>
        <v>-8.7111111111111122E-3</v>
      </c>
      <c r="AD31" s="34">
        <f>$F$28/'Fixed data'!$C$7</f>
        <v>-8.7111111111111122E-3</v>
      </c>
      <c r="AE31" s="34">
        <f>$F$28/'Fixed data'!$C$7</f>
        <v>-8.7111111111111122E-3</v>
      </c>
      <c r="AF31" s="34">
        <f>$F$28/'Fixed data'!$C$7</f>
        <v>-8.7111111111111122E-3</v>
      </c>
      <c r="AG31" s="34">
        <f>$F$28/'Fixed data'!$C$7</f>
        <v>-8.7111111111111122E-3</v>
      </c>
      <c r="AH31" s="34">
        <f>$F$28/'Fixed data'!$C$7</f>
        <v>-8.7111111111111122E-3</v>
      </c>
      <c r="AI31" s="34">
        <f>$F$28/'Fixed data'!$C$7</f>
        <v>-8.7111111111111122E-3</v>
      </c>
      <c r="AJ31" s="34">
        <f>$F$28/'Fixed data'!$C$7</f>
        <v>-8.7111111111111122E-3</v>
      </c>
      <c r="AK31" s="34">
        <f>$F$28/'Fixed data'!$C$7</f>
        <v>-8.7111111111111122E-3</v>
      </c>
      <c r="AL31" s="34">
        <f>$F$28/'Fixed data'!$C$7</f>
        <v>-8.7111111111111122E-3</v>
      </c>
      <c r="AM31" s="34">
        <f>$F$28/'Fixed data'!$C$7</f>
        <v>-8.7111111111111122E-3</v>
      </c>
      <c r="AN31" s="34">
        <f>$F$28/'Fixed data'!$C$7</f>
        <v>-8.7111111111111122E-3</v>
      </c>
      <c r="AO31" s="34">
        <f>$F$28/'Fixed data'!$C$7</f>
        <v>-8.7111111111111122E-3</v>
      </c>
      <c r="AP31" s="34">
        <f>$F$28/'Fixed data'!$C$7</f>
        <v>-8.7111111111111122E-3</v>
      </c>
      <c r="AQ31" s="34">
        <f>$F$28/'Fixed data'!$C$7</f>
        <v>-8.7111111111111122E-3</v>
      </c>
      <c r="AR31" s="34">
        <f>$F$28/'Fixed data'!$C$7</f>
        <v>-8.7111111111111122E-3</v>
      </c>
      <c r="AS31" s="34">
        <f>$F$28/'Fixed data'!$C$7</f>
        <v>-8.7111111111111122E-3</v>
      </c>
      <c r="AT31" s="34">
        <f>$F$28/'Fixed data'!$C$7</f>
        <v>-8.7111111111111122E-3</v>
      </c>
      <c r="AU31" s="34">
        <f>$F$28/'Fixed data'!$C$7</f>
        <v>-8.7111111111111122E-3</v>
      </c>
      <c r="AV31" s="34">
        <f>$F$28/'Fixed data'!$C$7</f>
        <v>-8.7111111111111122E-3</v>
      </c>
      <c r="AW31" s="34">
        <f>$F$28/'Fixed data'!$C$7</f>
        <v>-8.7111111111111122E-3</v>
      </c>
      <c r="AX31" s="34">
        <f>$F$28/'Fixed data'!$C$7</f>
        <v>-8.7111111111111122E-3</v>
      </c>
      <c r="AY31" s="34">
        <f>$F$28/'Fixed data'!$C$7</f>
        <v>-8.7111111111111122E-3</v>
      </c>
      <c r="AZ31" s="34"/>
      <c r="BA31" s="34"/>
      <c r="BB31" s="34"/>
      <c r="BC31" s="34"/>
      <c r="BD31" s="34"/>
    </row>
    <row r="32" spans="1:56" ht="16.5" hidden="1" customHeight="1" outlineLevel="1" x14ac:dyDescent="0.35">
      <c r="A32" s="115"/>
      <c r="B32" s="9" t="s">
        <v>3</v>
      </c>
      <c r="C32" s="11" t="s">
        <v>55</v>
      </c>
      <c r="D32" s="9" t="s">
        <v>40</v>
      </c>
      <c r="F32" s="34"/>
      <c r="G32" s="34"/>
      <c r="H32" s="34">
        <f>$G$28/'Fixed data'!$C$7</f>
        <v>-8.6400000000000001E-3</v>
      </c>
      <c r="I32" s="34">
        <f>$G$28/'Fixed data'!$C$7</f>
        <v>-8.6400000000000001E-3</v>
      </c>
      <c r="J32" s="34">
        <f>$G$28/'Fixed data'!$C$7</f>
        <v>-8.6400000000000001E-3</v>
      </c>
      <c r="K32" s="34">
        <f>$G$28/'Fixed data'!$C$7</f>
        <v>-8.6400000000000001E-3</v>
      </c>
      <c r="L32" s="34">
        <f>$G$28/'Fixed data'!$C$7</f>
        <v>-8.6400000000000001E-3</v>
      </c>
      <c r="M32" s="34">
        <f>$G$28/'Fixed data'!$C$7</f>
        <v>-8.6400000000000001E-3</v>
      </c>
      <c r="N32" s="34">
        <f>$G$28/'Fixed data'!$C$7</f>
        <v>-8.6400000000000001E-3</v>
      </c>
      <c r="O32" s="34">
        <f>$G$28/'Fixed data'!$C$7</f>
        <v>-8.6400000000000001E-3</v>
      </c>
      <c r="P32" s="34">
        <f>$G$28/'Fixed data'!$C$7</f>
        <v>-8.6400000000000001E-3</v>
      </c>
      <c r="Q32" s="34">
        <f>$G$28/'Fixed data'!$C$7</f>
        <v>-8.6400000000000001E-3</v>
      </c>
      <c r="R32" s="34">
        <f>$G$28/'Fixed data'!$C$7</f>
        <v>-8.6400000000000001E-3</v>
      </c>
      <c r="S32" s="34">
        <f>$G$28/'Fixed data'!$C$7</f>
        <v>-8.6400000000000001E-3</v>
      </c>
      <c r="T32" s="34">
        <f>$G$28/'Fixed data'!$C$7</f>
        <v>-8.6400000000000001E-3</v>
      </c>
      <c r="U32" s="34">
        <f>$G$28/'Fixed data'!$C$7</f>
        <v>-8.6400000000000001E-3</v>
      </c>
      <c r="V32" s="34">
        <f>$G$28/'Fixed data'!$C$7</f>
        <v>-8.6400000000000001E-3</v>
      </c>
      <c r="W32" s="34">
        <f>$G$28/'Fixed data'!$C$7</f>
        <v>-8.6400000000000001E-3</v>
      </c>
      <c r="X32" s="34">
        <f>$G$28/'Fixed data'!$C$7</f>
        <v>-8.6400000000000001E-3</v>
      </c>
      <c r="Y32" s="34">
        <f>$G$28/'Fixed data'!$C$7</f>
        <v>-8.6400000000000001E-3</v>
      </c>
      <c r="Z32" s="34">
        <f>$G$28/'Fixed data'!$C$7</f>
        <v>-8.6400000000000001E-3</v>
      </c>
      <c r="AA32" s="34">
        <f>$G$28/'Fixed data'!$C$7</f>
        <v>-8.6400000000000001E-3</v>
      </c>
      <c r="AB32" s="34">
        <f>$G$28/'Fixed data'!$C$7</f>
        <v>-8.6400000000000001E-3</v>
      </c>
      <c r="AC32" s="34">
        <f>$G$28/'Fixed data'!$C$7</f>
        <v>-8.6400000000000001E-3</v>
      </c>
      <c r="AD32" s="34">
        <f>$G$28/'Fixed data'!$C$7</f>
        <v>-8.6400000000000001E-3</v>
      </c>
      <c r="AE32" s="34">
        <f>$G$28/'Fixed data'!$C$7</f>
        <v>-8.6400000000000001E-3</v>
      </c>
      <c r="AF32" s="34">
        <f>$G$28/'Fixed data'!$C$7</f>
        <v>-8.6400000000000001E-3</v>
      </c>
      <c r="AG32" s="34">
        <f>$G$28/'Fixed data'!$C$7</f>
        <v>-8.6400000000000001E-3</v>
      </c>
      <c r="AH32" s="34">
        <f>$G$28/'Fixed data'!$C$7</f>
        <v>-8.6400000000000001E-3</v>
      </c>
      <c r="AI32" s="34">
        <f>$G$28/'Fixed data'!$C$7</f>
        <v>-8.6400000000000001E-3</v>
      </c>
      <c r="AJ32" s="34">
        <f>$G$28/'Fixed data'!$C$7</f>
        <v>-8.6400000000000001E-3</v>
      </c>
      <c r="AK32" s="34">
        <f>$G$28/'Fixed data'!$C$7</f>
        <v>-8.6400000000000001E-3</v>
      </c>
      <c r="AL32" s="34">
        <f>$G$28/'Fixed data'!$C$7</f>
        <v>-8.6400000000000001E-3</v>
      </c>
      <c r="AM32" s="34">
        <f>$G$28/'Fixed data'!$C$7</f>
        <v>-8.6400000000000001E-3</v>
      </c>
      <c r="AN32" s="34">
        <f>$G$28/'Fixed data'!$C$7</f>
        <v>-8.6400000000000001E-3</v>
      </c>
      <c r="AO32" s="34">
        <f>$G$28/'Fixed data'!$C$7</f>
        <v>-8.6400000000000001E-3</v>
      </c>
      <c r="AP32" s="34">
        <f>$G$28/'Fixed data'!$C$7</f>
        <v>-8.6400000000000001E-3</v>
      </c>
      <c r="AQ32" s="34">
        <f>$G$28/'Fixed data'!$C$7</f>
        <v>-8.6400000000000001E-3</v>
      </c>
      <c r="AR32" s="34">
        <f>$G$28/'Fixed data'!$C$7</f>
        <v>-8.6400000000000001E-3</v>
      </c>
      <c r="AS32" s="34">
        <f>$G$28/'Fixed data'!$C$7</f>
        <v>-8.6400000000000001E-3</v>
      </c>
      <c r="AT32" s="34">
        <f>$G$28/'Fixed data'!$C$7</f>
        <v>-8.6400000000000001E-3</v>
      </c>
      <c r="AU32" s="34">
        <f>$G$28/'Fixed data'!$C$7</f>
        <v>-8.6400000000000001E-3</v>
      </c>
      <c r="AV32" s="34">
        <f>$G$28/'Fixed data'!$C$7</f>
        <v>-8.6400000000000001E-3</v>
      </c>
      <c r="AW32" s="34">
        <f>$G$28/'Fixed data'!$C$7</f>
        <v>-8.6400000000000001E-3</v>
      </c>
      <c r="AX32" s="34">
        <f>$G$28/'Fixed data'!$C$7</f>
        <v>-8.6400000000000001E-3</v>
      </c>
      <c r="AY32" s="34">
        <f>$G$28/'Fixed data'!$C$7</f>
        <v>-8.6400000000000001E-3</v>
      </c>
      <c r="AZ32" s="34">
        <f>$G$28/'Fixed data'!$C$7</f>
        <v>-8.6400000000000001E-3</v>
      </c>
      <c r="BA32" s="34"/>
      <c r="BB32" s="34"/>
      <c r="BC32" s="34"/>
      <c r="BD32" s="34"/>
    </row>
    <row r="33" spans="1:57" ht="16.5" hidden="1" customHeight="1" outlineLevel="1" x14ac:dyDescent="0.35">
      <c r="A33" s="115"/>
      <c r="B33" s="9" t="s">
        <v>4</v>
      </c>
      <c r="C33" s="11" t="s">
        <v>56</v>
      </c>
      <c r="D33" s="9" t="s">
        <v>40</v>
      </c>
      <c r="F33" s="34"/>
      <c r="G33" s="34"/>
      <c r="H33" s="34"/>
      <c r="I33" s="34">
        <f>$H$28/'Fixed data'!$C$7</f>
        <v>-8.5333333333333337E-3</v>
      </c>
      <c r="J33" s="34">
        <f>$H$28/'Fixed data'!$C$7</f>
        <v>-8.5333333333333337E-3</v>
      </c>
      <c r="K33" s="34">
        <f>$H$28/'Fixed data'!$C$7</f>
        <v>-8.5333333333333337E-3</v>
      </c>
      <c r="L33" s="34">
        <f>$H$28/'Fixed data'!$C$7</f>
        <v>-8.5333333333333337E-3</v>
      </c>
      <c r="M33" s="34">
        <f>$H$28/'Fixed data'!$C$7</f>
        <v>-8.5333333333333337E-3</v>
      </c>
      <c r="N33" s="34">
        <f>$H$28/'Fixed data'!$C$7</f>
        <v>-8.5333333333333337E-3</v>
      </c>
      <c r="O33" s="34">
        <f>$H$28/'Fixed data'!$C$7</f>
        <v>-8.5333333333333337E-3</v>
      </c>
      <c r="P33" s="34">
        <f>$H$28/'Fixed data'!$C$7</f>
        <v>-8.5333333333333337E-3</v>
      </c>
      <c r="Q33" s="34">
        <f>$H$28/'Fixed data'!$C$7</f>
        <v>-8.5333333333333337E-3</v>
      </c>
      <c r="R33" s="34">
        <f>$H$28/'Fixed data'!$C$7</f>
        <v>-8.5333333333333337E-3</v>
      </c>
      <c r="S33" s="34">
        <f>$H$28/'Fixed data'!$C$7</f>
        <v>-8.5333333333333337E-3</v>
      </c>
      <c r="T33" s="34">
        <f>$H$28/'Fixed data'!$C$7</f>
        <v>-8.5333333333333337E-3</v>
      </c>
      <c r="U33" s="34">
        <f>$H$28/'Fixed data'!$C$7</f>
        <v>-8.5333333333333337E-3</v>
      </c>
      <c r="V33" s="34">
        <f>$H$28/'Fixed data'!$C$7</f>
        <v>-8.5333333333333337E-3</v>
      </c>
      <c r="W33" s="34">
        <f>$H$28/'Fixed data'!$C$7</f>
        <v>-8.5333333333333337E-3</v>
      </c>
      <c r="X33" s="34">
        <f>$H$28/'Fixed data'!$C$7</f>
        <v>-8.5333333333333337E-3</v>
      </c>
      <c r="Y33" s="34">
        <f>$H$28/'Fixed data'!$C$7</f>
        <v>-8.5333333333333337E-3</v>
      </c>
      <c r="Z33" s="34">
        <f>$H$28/'Fixed data'!$C$7</f>
        <v>-8.5333333333333337E-3</v>
      </c>
      <c r="AA33" s="34">
        <f>$H$28/'Fixed data'!$C$7</f>
        <v>-8.5333333333333337E-3</v>
      </c>
      <c r="AB33" s="34">
        <f>$H$28/'Fixed data'!$C$7</f>
        <v>-8.5333333333333337E-3</v>
      </c>
      <c r="AC33" s="34">
        <f>$H$28/'Fixed data'!$C$7</f>
        <v>-8.5333333333333337E-3</v>
      </c>
      <c r="AD33" s="34">
        <f>$H$28/'Fixed data'!$C$7</f>
        <v>-8.5333333333333337E-3</v>
      </c>
      <c r="AE33" s="34">
        <f>$H$28/'Fixed data'!$C$7</f>
        <v>-8.5333333333333337E-3</v>
      </c>
      <c r="AF33" s="34">
        <f>$H$28/'Fixed data'!$C$7</f>
        <v>-8.5333333333333337E-3</v>
      </c>
      <c r="AG33" s="34">
        <f>$H$28/'Fixed data'!$C$7</f>
        <v>-8.5333333333333337E-3</v>
      </c>
      <c r="AH33" s="34">
        <f>$H$28/'Fixed data'!$C$7</f>
        <v>-8.5333333333333337E-3</v>
      </c>
      <c r="AI33" s="34">
        <f>$H$28/'Fixed data'!$C$7</f>
        <v>-8.5333333333333337E-3</v>
      </c>
      <c r="AJ33" s="34">
        <f>$H$28/'Fixed data'!$C$7</f>
        <v>-8.5333333333333337E-3</v>
      </c>
      <c r="AK33" s="34">
        <f>$H$28/'Fixed data'!$C$7</f>
        <v>-8.5333333333333337E-3</v>
      </c>
      <c r="AL33" s="34">
        <f>$H$28/'Fixed data'!$C$7</f>
        <v>-8.5333333333333337E-3</v>
      </c>
      <c r="AM33" s="34">
        <f>$H$28/'Fixed data'!$C$7</f>
        <v>-8.5333333333333337E-3</v>
      </c>
      <c r="AN33" s="34">
        <f>$H$28/'Fixed data'!$C$7</f>
        <v>-8.5333333333333337E-3</v>
      </c>
      <c r="AO33" s="34">
        <f>$H$28/'Fixed data'!$C$7</f>
        <v>-8.5333333333333337E-3</v>
      </c>
      <c r="AP33" s="34">
        <f>$H$28/'Fixed data'!$C$7</f>
        <v>-8.5333333333333337E-3</v>
      </c>
      <c r="AQ33" s="34">
        <f>$H$28/'Fixed data'!$C$7</f>
        <v>-8.5333333333333337E-3</v>
      </c>
      <c r="AR33" s="34">
        <f>$H$28/'Fixed data'!$C$7</f>
        <v>-8.5333333333333337E-3</v>
      </c>
      <c r="AS33" s="34">
        <f>$H$28/'Fixed data'!$C$7</f>
        <v>-8.5333333333333337E-3</v>
      </c>
      <c r="AT33" s="34">
        <f>$H$28/'Fixed data'!$C$7</f>
        <v>-8.5333333333333337E-3</v>
      </c>
      <c r="AU33" s="34">
        <f>$H$28/'Fixed data'!$C$7</f>
        <v>-8.5333333333333337E-3</v>
      </c>
      <c r="AV33" s="34">
        <f>$H$28/'Fixed data'!$C$7</f>
        <v>-8.5333333333333337E-3</v>
      </c>
      <c r="AW33" s="34">
        <f>$H$28/'Fixed data'!$C$7</f>
        <v>-8.5333333333333337E-3</v>
      </c>
      <c r="AX33" s="34">
        <f>$H$28/'Fixed data'!$C$7</f>
        <v>-8.5333333333333337E-3</v>
      </c>
      <c r="AY33" s="34">
        <f>$H$28/'Fixed data'!$C$7</f>
        <v>-8.5333333333333337E-3</v>
      </c>
      <c r="AZ33" s="34">
        <f>$H$28/'Fixed data'!$C$7</f>
        <v>-8.5333333333333337E-3</v>
      </c>
      <c r="BA33" s="34">
        <f>$H$28/'Fixed data'!$C$7</f>
        <v>-8.5333333333333337E-3</v>
      </c>
      <c r="BB33" s="34"/>
      <c r="BC33" s="34"/>
      <c r="BD33" s="34"/>
    </row>
    <row r="34" spans="1:57" ht="16.5" hidden="1" customHeight="1" outlineLevel="1" x14ac:dyDescent="0.35">
      <c r="A34" s="115"/>
      <c r="B34" s="9" t="s">
        <v>5</v>
      </c>
      <c r="C34" s="11" t="s">
        <v>57</v>
      </c>
      <c r="D34" s="9" t="s">
        <v>40</v>
      </c>
      <c r="F34" s="34"/>
      <c r="G34" s="34"/>
      <c r="H34" s="34"/>
      <c r="I34" s="34"/>
      <c r="J34" s="34">
        <f>$I$28/'Fixed data'!$C$7</f>
        <v>-8.4622222222222234E-3</v>
      </c>
      <c r="K34" s="34">
        <f>$I$28/'Fixed data'!$C$7</f>
        <v>-8.4622222222222234E-3</v>
      </c>
      <c r="L34" s="34">
        <f>$I$28/'Fixed data'!$C$7</f>
        <v>-8.4622222222222234E-3</v>
      </c>
      <c r="M34" s="34">
        <f>$I$28/'Fixed data'!$C$7</f>
        <v>-8.4622222222222234E-3</v>
      </c>
      <c r="N34" s="34">
        <f>$I$28/'Fixed data'!$C$7</f>
        <v>-8.4622222222222234E-3</v>
      </c>
      <c r="O34" s="34">
        <f>$I$28/'Fixed data'!$C$7</f>
        <v>-8.4622222222222234E-3</v>
      </c>
      <c r="P34" s="34">
        <f>$I$28/'Fixed data'!$C$7</f>
        <v>-8.4622222222222234E-3</v>
      </c>
      <c r="Q34" s="34">
        <f>$I$28/'Fixed data'!$C$7</f>
        <v>-8.4622222222222234E-3</v>
      </c>
      <c r="R34" s="34">
        <f>$I$28/'Fixed data'!$C$7</f>
        <v>-8.4622222222222234E-3</v>
      </c>
      <c r="S34" s="34">
        <f>$I$28/'Fixed data'!$C$7</f>
        <v>-8.4622222222222234E-3</v>
      </c>
      <c r="T34" s="34">
        <f>$I$28/'Fixed data'!$C$7</f>
        <v>-8.4622222222222234E-3</v>
      </c>
      <c r="U34" s="34">
        <f>$I$28/'Fixed data'!$C$7</f>
        <v>-8.4622222222222234E-3</v>
      </c>
      <c r="V34" s="34">
        <f>$I$28/'Fixed data'!$C$7</f>
        <v>-8.4622222222222234E-3</v>
      </c>
      <c r="W34" s="34">
        <f>$I$28/'Fixed data'!$C$7</f>
        <v>-8.4622222222222234E-3</v>
      </c>
      <c r="X34" s="34">
        <f>$I$28/'Fixed data'!$C$7</f>
        <v>-8.4622222222222234E-3</v>
      </c>
      <c r="Y34" s="34">
        <f>$I$28/'Fixed data'!$C$7</f>
        <v>-8.4622222222222234E-3</v>
      </c>
      <c r="Z34" s="34">
        <f>$I$28/'Fixed data'!$C$7</f>
        <v>-8.4622222222222234E-3</v>
      </c>
      <c r="AA34" s="34">
        <f>$I$28/'Fixed data'!$C$7</f>
        <v>-8.4622222222222234E-3</v>
      </c>
      <c r="AB34" s="34">
        <f>$I$28/'Fixed data'!$C$7</f>
        <v>-8.4622222222222234E-3</v>
      </c>
      <c r="AC34" s="34">
        <f>$I$28/'Fixed data'!$C$7</f>
        <v>-8.4622222222222234E-3</v>
      </c>
      <c r="AD34" s="34">
        <f>$I$28/'Fixed data'!$C$7</f>
        <v>-8.4622222222222234E-3</v>
      </c>
      <c r="AE34" s="34">
        <f>$I$28/'Fixed data'!$C$7</f>
        <v>-8.4622222222222234E-3</v>
      </c>
      <c r="AF34" s="34">
        <f>$I$28/'Fixed data'!$C$7</f>
        <v>-8.4622222222222234E-3</v>
      </c>
      <c r="AG34" s="34">
        <f>$I$28/'Fixed data'!$C$7</f>
        <v>-8.4622222222222234E-3</v>
      </c>
      <c r="AH34" s="34">
        <f>$I$28/'Fixed data'!$C$7</f>
        <v>-8.4622222222222234E-3</v>
      </c>
      <c r="AI34" s="34">
        <f>$I$28/'Fixed data'!$C$7</f>
        <v>-8.4622222222222234E-3</v>
      </c>
      <c r="AJ34" s="34">
        <f>$I$28/'Fixed data'!$C$7</f>
        <v>-8.4622222222222234E-3</v>
      </c>
      <c r="AK34" s="34">
        <f>$I$28/'Fixed data'!$C$7</f>
        <v>-8.4622222222222234E-3</v>
      </c>
      <c r="AL34" s="34">
        <f>$I$28/'Fixed data'!$C$7</f>
        <v>-8.4622222222222234E-3</v>
      </c>
      <c r="AM34" s="34">
        <f>$I$28/'Fixed data'!$C$7</f>
        <v>-8.4622222222222234E-3</v>
      </c>
      <c r="AN34" s="34">
        <f>$I$28/'Fixed data'!$C$7</f>
        <v>-8.4622222222222234E-3</v>
      </c>
      <c r="AO34" s="34">
        <f>$I$28/'Fixed data'!$C$7</f>
        <v>-8.4622222222222234E-3</v>
      </c>
      <c r="AP34" s="34">
        <f>$I$28/'Fixed data'!$C$7</f>
        <v>-8.4622222222222234E-3</v>
      </c>
      <c r="AQ34" s="34">
        <f>$I$28/'Fixed data'!$C$7</f>
        <v>-8.4622222222222234E-3</v>
      </c>
      <c r="AR34" s="34">
        <f>$I$28/'Fixed data'!$C$7</f>
        <v>-8.4622222222222234E-3</v>
      </c>
      <c r="AS34" s="34">
        <f>$I$28/'Fixed data'!$C$7</f>
        <v>-8.4622222222222234E-3</v>
      </c>
      <c r="AT34" s="34">
        <f>$I$28/'Fixed data'!$C$7</f>
        <v>-8.4622222222222234E-3</v>
      </c>
      <c r="AU34" s="34">
        <f>$I$28/'Fixed data'!$C$7</f>
        <v>-8.4622222222222234E-3</v>
      </c>
      <c r="AV34" s="34">
        <f>$I$28/'Fixed data'!$C$7</f>
        <v>-8.4622222222222234E-3</v>
      </c>
      <c r="AW34" s="34">
        <f>$I$28/'Fixed data'!$C$7</f>
        <v>-8.4622222222222234E-3</v>
      </c>
      <c r="AX34" s="34">
        <f>$I$28/'Fixed data'!$C$7</f>
        <v>-8.4622222222222234E-3</v>
      </c>
      <c r="AY34" s="34">
        <f>$I$28/'Fixed data'!$C$7</f>
        <v>-8.4622222222222234E-3</v>
      </c>
      <c r="AZ34" s="34">
        <f>$I$28/'Fixed data'!$C$7</f>
        <v>-8.4622222222222234E-3</v>
      </c>
      <c r="BA34" s="34">
        <f>$I$28/'Fixed data'!$C$7</f>
        <v>-8.4622222222222234E-3</v>
      </c>
      <c r="BB34" s="34">
        <f>$I$28/'Fixed data'!$C$7</f>
        <v>-8.4622222222222234E-3</v>
      </c>
      <c r="BC34" s="34"/>
      <c r="BD34" s="34"/>
    </row>
    <row r="35" spans="1:57" ht="16.5" hidden="1" customHeight="1" outlineLevel="1" x14ac:dyDescent="0.35">
      <c r="A35" s="115"/>
      <c r="B35" s="9" t="s">
        <v>6</v>
      </c>
      <c r="C35" s="11" t="s">
        <v>58</v>
      </c>
      <c r="D35" s="9" t="s">
        <v>40</v>
      </c>
      <c r="F35" s="34"/>
      <c r="G35" s="34"/>
      <c r="H35" s="34"/>
      <c r="I35" s="34"/>
      <c r="J35" s="34"/>
      <c r="K35" s="34">
        <f>$J$28/'Fixed data'!$C$7</f>
        <v>-8.3733333333333333E-3</v>
      </c>
      <c r="L35" s="34">
        <f>$J$28/'Fixed data'!$C$7</f>
        <v>-8.3733333333333333E-3</v>
      </c>
      <c r="M35" s="34">
        <f>$J$28/'Fixed data'!$C$7</f>
        <v>-8.3733333333333333E-3</v>
      </c>
      <c r="N35" s="34">
        <f>$J$28/'Fixed data'!$C$7</f>
        <v>-8.3733333333333333E-3</v>
      </c>
      <c r="O35" s="34">
        <f>$J$28/'Fixed data'!$C$7</f>
        <v>-8.3733333333333333E-3</v>
      </c>
      <c r="P35" s="34">
        <f>$J$28/'Fixed data'!$C$7</f>
        <v>-8.3733333333333333E-3</v>
      </c>
      <c r="Q35" s="34">
        <f>$J$28/'Fixed data'!$C$7</f>
        <v>-8.3733333333333333E-3</v>
      </c>
      <c r="R35" s="34">
        <f>$J$28/'Fixed data'!$C$7</f>
        <v>-8.3733333333333333E-3</v>
      </c>
      <c r="S35" s="34">
        <f>$J$28/'Fixed data'!$C$7</f>
        <v>-8.3733333333333333E-3</v>
      </c>
      <c r="T35" s="34">
        <f>$J$28/'Fixed data'!$C$7</f>
        <v>-8.3733333333333333E-3</v>
      </c>
      <c r="U35" s="34">
        <f>$J$28/'Fixed data'!$C$7</f>
        <v>-8.3733333333333333E-3</v>
      </c>
      <c r="V35" s="34">
        <f>$J$28/'Fixed data'!$C$7</f>
        <v>-8.3733333333333333E-3</v>
      </c>
      <c r="W35" s="34">
        <f>$J$28/'Fixed data'!$C$7</f>
        <v>-8.3733333333333333E-3</v>
      </c>
      <c r="X35" s="34">
        <f>$J$28/'Fixed data'!$C$7</f>
        <v>-8.3733333333333333E-3</v>
      </c>
      <c r="Y35" s="34">
        <f>$J$28/'Fixed data'!$C$7</f>
        <v>-8.3733333333333333E-3</v>
      </c>
      <c r="Z35" s="34">
        <f>$J$28/'Fixed data'!$C$7</f>
        <v>-8.3733333333333333E-3</v>
      </c>
      <c r="AA35" s="34">
        <f>$J$28/'Fixed data'!$C$7</f>
        <v>-8.3733333333333333E-3</v>
      </c>
      <c r="AB35" s="34">
        <f>$J$28/'Fixed data'!$C$7</f>
        <v>-8.3733333333333333E-3</v>
      </c>
      <c r="AC35" s="34">
        <f>$J$28/'Fixed data'!$C$7</f>
        <v>-8.3733333333333333E-3</v>
      </c>
      <c r="AD35" s="34">
        <f>$J$28/'Fixed data'!$C$7</f>
        <v>-8.3733333333333333E-3</v>
      </c>
      <c r="AE35" s="34">
        <f>$J$28/'Fixed data'!$C$7</f>
        <v>-8.3733333333333333E-3</v>
      </c>
      <c r="AF35" s="34">
        <f>$J$28/'Fixed data'!$C$7</f>
        <v>-8.3733333333333333E-3</v>
      </c>
      <c r="AG35" s="34">
        <f>$J$28/'Fixed data'!$C$7</f>
        <v>-8.3733333333333333E-3</v>
      </c>
      <c r="AH35" s="34">
        <f>$J$28/'Fixed data'!$C$7</f>
        <v>-8.3733333333333333E-3</v>
      </c>
      <c r="AI35" s="34">
        <f>$J$28/'Fixed data'!$C$7</f>
        <v>-8.3733333333333333E-3</v>
      </c>
      <c r="AJ35" s="34">
        <f>$J$28/'Fixed data'!$C$7</f>
        <v>-8.3733333333333333E-3</v>
      </c>
      <c r="AK35" s="34">
        <f>$J$28/'Fixed data'!$C$7</f>
        <v>-8.3733333333333333E-3</v>
      </c>
      <c r="AL35" s="34">
        <f>$J$28/'Fixed data'!$C$7</f>
        <v>-8.3733333333333333E-3</v>
      </c>
      <c r="AM35" s="34">
        <f>$J$28/'Fixed data'!$C$7</f>
        <v>-8.3733333333333333E-3</v>
      </c>
      <c r="AN35" s="34">
        <f>$J$28/'Fixed data'!$C$7</f>
        <v>-8.3733333333333333E-3</v>
      </c>
      <c r="AO35" s="34">
        <f>$J$28/'Fixed data'!$C$7</f>
        <v>-8.3733333333333333E-3</v>
      </c>
      <c r="AP35" s="34">
        <f>$J$28/'Fixed data'!$C$7</f>
        <v>-8.3733333333333333E-3</v>
      </c>
      <c r="AQ35" s="34">
        <f>$J$28/'Fixed data'!$C$7</f>
        <v>-8.3733333333333333E-3</v>
      </c>
      <c r="AR35" s="34">
        <f>$J$28/'Fixed data'!$C$7</f>
        <v>-8.3733333333333333E-3</v>
      </c>
      <c r="AS35" s="34">
        <f>$J$28/'Fixed data'!$C$7</f>
        <v>-8.3733333333333333E-3</v>
      </c>
      <c r="AT35" s="34">
        <f>$J$28/'Fixed data'!$C$7</f>
        <v>-8.3733333333333333E-3</v>
      </c>
      <c r="AU35" s="34">
        <f>$J$28/'Fixed data'!$C$7</f>
        <v>-8.3733333333333333E-3</v>
      </c>
      <c r="AV35" s="34">
        <f>$J$28/'Fixed data'!$C$7</f>
        <v>-8.3733333333333333E-3</v>
      </c>
      <c r="AW35" s="34">
        <f>$J$28/'Fixed data'!$C$7</f>
        <v>-8.3733333333333333E-3</v>
      </c>
      <c r="AX35" s="34">
        <f>$J$28/'Fixed data'!$C$7</f>
        <v>-8.3733333333333333E-3</v>
      </c>
      <c r="AY35" s="34">
        <f>$J$28/'Fixed data'!$C$7</f>
        <v>-8.3733333333333333E-3</v>
      </c>
      <c r="AZ35" s="34">
        <f>$J$28/'Fixed data'!$C$7</f>
        <v>-8.3733333333333333E-3</v>
      </c>
      <c r="BA35" s="34">
        <f>$J$28/'Fixed data'!$C$7</f>
        <v>-8.3733333333333333E-3</v>
      </c>
      <c r="BB35" s="34">
        <f>$J$28/'Fixed data'!$C$7</f>
        <v>-8.3733333333333333E-3</v>
      </c>
      <c r="BC35" s="34">
        <f>$J$28/'Fixed data'!$C$7</f>
        <v>-8.3733333333333333E-3</v>
      </c>
      <c r="BD35" s="34"/>
    </row>
    <row r="36" spans="1:57" ht="16.5" hidden="1" customHeight="1" outlineLevel="1" x14ac:dyDescent="0.35">
      <c r="A36" s="115"/>
      <c r="B36" s="9" t="s">
        <v>32</v>
      </c>
      <c r="C36" s="11" t="s">
        <v>59</v>
      </c>
      <c r="D36" s="9" t="s">
        <v>40</v>
      </c>
      <c r="F36" s="34"/>
      <c r="G36" s="34"/>
      <c r="H36" s="34"/>
      <c r="I36" s="34"/>
      <c r="J36" s="34"/>
      <c r="K36" s="34"/>
      <c r="L36" s="34">
        <f>$K$28/'Fixed data'!$C$7</f>
        <v>0</v>
      </c>
      <c r="M36" s="34">
        <f>$K$28/'Fixed data'!$C$7</f>
        <v>0</v>
      </c>
      <c r="N36" s="34">
        <f>$K$28/'Fixed data'!$C$7</f>
        <v>0</v>
      </c>
      <c r="O36" s="34">
        <f>$K$28/'Fixed data'!$C$7</f>
        <v>0</v>
      </c>
      <c r="P36" s="34">
        <f>$K$28/'Fixed data'!$C$7</f>
        <v>0</v>
      </c>
      <c r="Q36" s="34">
        <f>$K$28/'Fixed data'!$C$7</f>
        <v>0</v>
      </c>
      <c r="R36" s="34">
        <f>$K$28/'Fixed data'!$C$7</f>
        <v>0</v>
      </c>
      <c r="S36" s="34">
        <f>$K$28/'Fixed data'!$C$7</f>
        <v>0</v>
      </c>
      <c r="T36" s="34">
        <f>$K$28/'Fixed data'!$C$7</f>
        <v>0</v>
      </c>
      <c r="U36" s="34">
        <f>$K$28/'Fixed data'!$C$7</f>
        <v>0</v>
      </c>
      <c r="V36" s="34">
        <f>$K$28/'Fixed data'!$C$7</f>
        <v>0</v>
      </c>
      <c r="W36" s="34">
        <f>$K$28/'Fixed data'!$C$7</f>
        <v>0</v>
      </c>
      <c r="X36" s="34">
        <f>$K$28/'Fixed data'!$C$7</f>
        <v>0</v>
      </c>
      <c r="Y36" s="34">
        <f>$K$28/'Fixed data'!$C$7</f>
        <v>0</v>
      </c>
      <c r="Z36" s="34">
        <f>$K$28/'Fixed data'!$C$7</f>
        <v>0</v>
      </c>
      <c r="AA36" s="34">
        <f>$K$28/'Fixed data'!$C$7</f>
        <v>0</v>
      </c>
      <c r="AB36" s="34">
        <f>$K$28/'Fixed data'!$C$7</f>
        <v>0</v>
      </c>
      <c r="AC36" s="34">
        <f>$K$28/'Fixed data'!$C$7</f>
        <v>0</v>
      </c>
      <c r="AD36" s="34">
        <f>$K$28/'Fixed data'!$C$7</f>
        <v>0</v>
      </c>
      <c r="AE36" s="34">
        <f>$K$28/'Fixed data'!$C$7</f>
        <v>0</v>
      </c>
      <c r="AF36" s="34">
        <f>$K$28/'Fixed data'!$C$7</f>
        <v>0</v>
      </c>
      <c r="AG36" s="34">
        <f>$K$28/'Fixed data'!$C$7</f>
        <v>0</v>
      </c>
      <c r="AH36" s="34">
        <f>$K$28/'Fixed data'!$C$7</f>
        <v>0</v>
      </c>
      <c r="AI36" s="34">
        <f>$K$28/'Fixed data'!$C$7</f>
        <v>0</v>
      </c>
      <c r="AJ36" s="34">
        <f>$K$28/'Fixed data'!$C$7</f>
        <v>0</v>
      </c>
      <c r="AK36" s="34">
        <f>$K$28/'Fixed data'!$C$7</f>
        <v>0</v>
      </c>
      <c r="AL36" s="34">
        <f>$K$28/'Fixed data'!$C$7</f>
        <v>0</v>
      </c>
      <c r="AM36" s="34">
        <f>$K$28/'Fixed data'!$C$7</f>
        <v>0</v>
      </c>
      <c r="AN36" s="34">
        <f>$K$28/'Fixed data'!$C$7</f>
        <v>0</v>
      </c>
      <c r="AO36" s="34">
        <f>$K$28/'Fixed data'!$C$7</f>
        <v>0</v>
      </c>
      <c r="AP36" s="34">
        <f>$K$28/'Fixed data'!$C$7</f>
        <v>0</v>
      </c>
      <c r="AQ36" s="34">
        <f>$K$28/'Fixed data'!$C$7</f>
        <v>0</v>
      </c>
      <c r="AR36" s="34">
        <f>$K$28/'Fixed data'!$C$7</f>
        <v>0</v>
      </c>
      <c r="AS36" s="34">
        <f>$K$28/'Fixed data'!$C$7</f>
        <v>0</v>
      </c>
      <c r="AT36" s="34">
        <f>$K$28/'Fixed data'!$C$7</f>
        <v>0</v>
      </c>
      <c r="AU36" s="34">
        <f>$K$28/'Fixed data'!$C$7</f>
        <v>0</v>
      </c>
      <c r="AV36" s="34">
        <f>$K$28/'Fixed data'!$C$7</f>
        <v>0</v>
      </c>
      <c r="AW36" s="34">
        <f>$K$28/'Fixed data'!$C$7</f>
        <v>0</v>
      </c>
      <c r="AX36" s="34">
        <f>$K$28/'Fixed data'!$C$7</f>
        <v>0</v>
      </c>
      <c r="AY36" s="34">
        <f>$K$28/'Fixed data'!$C$7</f>
        <v>0</v>
      </c>
      <c r="AZ36" s="34">
        <f>$K$28/'Fixed data'!$C$7</f>
        <v>0</v>
      </c>
      <c r="BA36" s="34">
        <f>$K$28/'Fixed data'!$C$7</f>
        <v>0</v>
      </c>
      <c r="BB36" s="34">
        <f>$K$28/'Fixed data'!$C$7</f>
        <v>0</v>
      </c>
      <c r="BC36" s="34">
        <f>$K$28/'Fixed data'!$C$7</f>
        <v>0</v>
      </c>
      <c r="BD36" s="34">
        <f>$K$28/'Fixed data'!$C$7</f>
        <v>0</v>
      </c>
    </row>
    <row r="37" spans="1:57" ht="16.5" hidden="1" customHeight="1" outlineLevel="1" x14ac:dyDescent="0.35">
      <c r="A37" s="115"/>
      <c r="B37" s="9" t="s">
        <v>33</v>
      </c>
      <c r="C37" s="11" t="s">
        <v>60</v>
      </c>
      <c r="D37" s="9" t="s">
        <v>40</v>
      </c>
      <c r="F37" s="34"/>
      <c r="G37" s="34"/>
      <c r="H37" s="34"/>
      <c r="I37" s="34"/>
      <c r="J37" s="34"/>
      <c r="K37" s="34"/>
      <c r="L37" s="34"/>
      <c r="M37" s="34">
        <f>$L$28/'Fixed data'!$C$7</f>
        <v>0</v>
      </c>
      <c r="N37" s="34">
        <f>$L$28/'Fixed data'!$C$7</f>
        <v>0</v>
      </c>
      <c r="O37" s="34">
        <f>$L$28/'Fixed data'!$C$7</f>
        <v>0</v>
      </c>
      <c r="P37" s="34">
        <f>$L$28/'Fixed data'!$C$7</f>
        <v>0</v>
      </c>
      <c r="Q37" s="34">
        <f>$L$28/'Fixed data'!$C$7</f>
        <v>0</v>
      </c>
      <c r="R37" s="34">
        <f>$L$28/'Fixed data'!$C$7</f>
        <v>0</v>
      </c>
      <c r="S37" s="34">
        <f>$L$28/'Fixed data'!$C$7</f>
        <v>0</v>
      </c>
      <c r="T37" s="34">
        <f>$L$28/'Fixed data'!$C$7</f>
        <v>0</v>
      </c>
      <c r="U37" s="34">
        <f>$L$28/'Fixed data'!$C$7</f>
        <v>0</v>
      </c>
      <c r="V37" s="34">
        <f>$L$28/'Fixed data'!$C$7</f>
        <v>0</v>
      </c>
      <c r="W37" s="34">
        <f>$L$28/'Fixed data'!$C$7</f>
        <v>0</v>
      </c>
      <c r="X37" s="34">
        <f>$L$28/'Fixed data'!$C$7</f>
        <v>0</v>
      </c>
      <c r="Y37" s="34">
        <f>$L$28/'Fixed data'!$C$7</f>
        <v>0</v>
      </c>
      <c r="Z37" s="34">
        <f>$L$28/'Fixed data'!$C$7</f>
        <v>0</v>
      </c>
      <c r="AA37" s="34">
        <f>$L$28/'Fixed data'!$C$7</f>
        <v>0</v>
      </c>
      <c r="AB37" s="34">
        <f>$L$28/'Fixed data'!$C$7</f>
        <v>0</v>
      </c>
      <c r="AC37" s="34">
        <f>$L$28/'Fixed data'!$C$7</f>
        <v>0</v>
      </c>
      <c r="AD37" s="34">
        <f>$L$28/'Fixed data'!$C$7</f>
        <v>0</v>
      </c>
      <c r="AE37" s="34">
        <f>$L$28/'Fixed data'!$C$7</f>
        <v>0</v>
      </c>
      <c r="AF37" s="34">
        <f>$L$28/'Fixed data'!$C$7</f>
        <v>0</v>
      </c>
      <c r="AG37" s="34">
        <f>$L$28/'Fixed data'!$C$7</f>
        <v>0</v>
      </c>
      <c r="AH37" s="34">
        <f>$L$28/'Fixed data'!$C$7</f>
        <v>0</v>
      </c>
      <c r="AI37" s="34">
        <f>$L$28/'Fixed data'!$C$7</f>
        <v>0</v>
      </c>
      <c r="AJ37" s="34">
        <f>$L$28/'Fixed data'!$C$7</f>
        <v>0</v>
      </c>
      <c r="AK37" s="34">
        <f>$L$28/'Fixed data'!$C$7</f>
        <v>0</v>
      </c>
      <c r="AL37" s="34">
        <f>$L$28/'Fixed data'!$C$7</f>
        <v>0</v>
      </c>
      <c r="AM37" s="34">
        <f>$L$28/'Fixed data'!$C$7</f>
        <v>0</v>
      </c>
      <c r="AN37" s="34">
        <f>$L$28/'Fixed data'!$C$7</f>
        <v>0</v>
      </c>
      <c r="AO37" s="34">
        <f>$L$28/'Fixed data'!$C$7</f>
        <v>0</v>
      </c>
      <c r="AP37" s="34">
        <f>$L$28/'Fixed data'!$C$7</f>
        <v>0</v>
      </c>
      <c r="AQ37" s="34">
        <f>$L$28/'Fixed data'!$C$7</f>
        <v>0</v>
      </c>
      <c r="AR37" s="34">
        <f>$L$28/'Fixed data'!$C$7</f>
        <v>0</v>
      </c>
      <c r="AS37" s="34">
        <f>$L$28/'Fixed data'!$C$7</f>
        <v>0</v>
      </c>
      <c r="AT37" s="34">
        <f>$L$28/'Fixed data'!$C$7</f>
        <v>0</v>
      </c>
      <c r="AU37" s="34">
        <f>$L$28/'Fixed data'!$C$7</f>
        <v>0</v>
      </c>
      <c r="AV37" s="34">
        <f>$L$28/'Fixed data'!$C$7</f>
        <v>0</v>
      </c>
      <c r="AW37" s="34">
        <f>$L$28/'Fixed data'!$C$7</f>
        <v>0</v>
      </c>
      <c r="AX37" s="34">
        <f>$L$28/'Fixed data'!$C$7</f>
        <v>0</v>
      </c>
      <c r="AY37" s="34">
        <f>$L$28/'Fixed data'!$C$7</f>
        <v>0</v>
      </c>
      <c r="AZ37" s="34">
        <f>$L$28/'Fixed data'!$C$7</f>
        <v>0</v>
      </c>
      <c r="BA37" s="34">
        <f>$L$28/'Fixed data'!$C$7</f>
        <v>0</v>
      </c>
      <c r="BB37" s="34">
        <f>$L$28/'Fixed data'!$C$7</f>
        <v>0</v>
      </c>
      <c r="BC37" s="34">
        <f>$L$28/'Fixed data'!$C$7</f>
        <v>0</v>
      </c>
      <c r="BD37" s="34">
        <f>$L$28/'Fixed data'!$C$7</f>
        <v>0</v>
      </c>
    </row>
    <row r="38" spans="1:57" ht="16.5" hidden="1" customHeight="1" outlineLevel="1" x14ac:dyDescent="0.35">
      <c r="A38" s="115"/>
      <c r="B38" s="9" t="s">
        <v>108</v>
      </c>
      <c r="C38" s="11" t="s">
        <v>130</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5"/>
      <c r="B39" s="9" t="s">
        <v>109</v>
      </c>
      <c r="C39" s="11" t="s">
        <v>131</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5"/>
      <c r="B40" s="9" t="s">
        <v>110</v>
      </c>
      <c r="C40" s="11" t="s">
        <v>132</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111</v>
      </c>
      <c r="C41" s="11" t="s">
        <v>133</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112</v>
      </c>
      <c r="C42" s="11" t="s">
        <v>134</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113</v>
      </c>
      <c r="C43" s="11" t="s">
        <v>135</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114</v>
      </c>
      <c r="C44" s="11" t="s">
        <v>136</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115</v>
      </c>
      <c r="C45" s="11" t="s">
        <v>137</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116</v>
      </c>
      <c r="C46" s="11" t="s">
        <v>138</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117</v>
      </c>
      <c r="C47" s="11" t="s">
        <v>139</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118</v>
      </c>
      <c r="C48" s="11" t="s">
        <v>140</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119</v>
      </c>
      <c r="C49" s="11" t="s">
        <v>141</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120</v>
      </c>
      <c r="C50" s="11" t="s">
        <v>142</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121</v>
      </c>
      <c r="C51" s="11" t="s">
        <v>143</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122</v>
      </c>
      <c r="C52" s="11" t="s">
        <v>144</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123</v>
      </c>
      <c r="C53" s="11" t="s">
        <v>145</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124</v>
      </c>
      <c r="C54" s="11" t="s">
        <v>146</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125</v>
      </c>
      <c r="C55" s="11" t="s">
        <v>147</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126</v>
      </c>
      <c r="C56" s="11" t="s">
        <v>148</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127</v>
      </c>
      <c r="C57" s="11" t="s">
        <v>149</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128</v>
      </c>
      <c r="C58" s="11" t="s">
        <v>150</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129</v>
      </c>
      <c r="C59" s="11" t="s">
        <v>151</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-8.8000000000000005E-3</v>
      </c>
      <c r="G60" s="34">
        <f t="shared" si="6"/>
        <v>-1.7511111111111113E-2</v>
      </c>
      <c r="H60" s="34">
        <f t="shared" si="6"/>
        <v>-2.6151111111111111E-2</v>
      </c>
      <c r="I60" s="34">
        <f t="shared" si="6"/>
        <v>-3.4684444444444448E-2</v>
      </c>
      <c r="J60" s="34">
        <f t="shared" si="6"/>
        <v>-4.3146666666666673E-2</v>
      </c>
      <c r="K60" s="34">
        <f t="shared" si="6"/>
        <v>-5.152000000000001E-2</v>
      </c>
      <c r="L60" s="34">
        <f t="shared" si="6"/>
        <v>-5.152000000000001E-2</v>
      </c>
      <c r="M60" s="34">
        <f t="shared" si="6"/>
        <v>-5.152000000000001E-2</v>
      </c>
      <c r="N60" s="34">
        <f t="shared" si="6"/>
        <v>-5.152000000000001E-2</v>
      </c>
      <c r="O60" s="34">
        <f t="shared" si="6"/>
        <v>-5.152000000000001E-2</v>
      </c>
      <c r="P60" s="34">
        <f t="shared" si="6"/>
        <v>-5.152000000000001E-2</v>
      </c>
      <c r="Q60" s="34">
        <f t="shared" si="6"/>
        <v>-5.152000000000001E-2</v>
      </c>
      <c r="R60" s="34">
        <f t="shared" si="6"/>
        <v>-5.152000000000001E-2</v>
      </c>
      <c r="S60" s="34">
        <f t="shared" si="6"/>
        <v>-5.152000000000001E-2</v>
      </c>
      <c r="T60" s="34">
        <f t="shared" si="6"/>
        <v>-5.152000000000001E-2</v>
      </c>
      <c r="U60" s="34">
        <f t="shared" si="6"/>
        <v>-5.152000000000001E-2</v>
      </c>
      <c r="V60" s="34">
        <f t="shared" si="6"/>
        <v>-5.152000000000001E-2</v>
      </c>
      <c r="W60" s="34">
        <f t="shared" si="6"/>
        <v>-5.152000000000001E-2</v>
      </c>
      <c r="X60" s="34">
        <f t="shared" si="6"/>
        <v>-5.152000000000001E-2</v>
      </c>
      <c r="Y60" s="34">
        <f t="shared" si="6"/>
        <v>-5.152000000000001E-2</v>
      </c>
      <c r="Z60" s="34">
        <f t="shared" si="6"/>
        <v>-5.152000000000001E-2</v>
      </c>
      <c r="AA60" s="34">
        <f t="shared" si="6"/>
        <v>-5.152000000000001E-2</v>
      </c>
      <c r="AB60" s="34">
        <f t="shared" si="6"/>
        <v>-5.152000000000001E-2</v>
      </c>
      <c r="AC60" s="34">
        <f t="shared" si="6"/>
        <v>-5.152000000000001E-2</v>
      </c>
      <c r="AD60" s="34">
        <f t="shared" si="6"/>
        <v>-5.152000000000001E-2</v>
      </c>
      <c r="AE60" s="34">
        <f t="shared" si="6"/>
        <v>-5.152000000000001E-2</v>
      </c>
      <c r="AF60" s="34">
        <f t="shared" si="6"/>
        <v>-5.152000000000001E-2</v>
      </c>
      <c r="AG60" s="34">
        <f t="shared" si="6"/>
        <v>-5.152000000000001E-2</v>
      </c>
      <c r="AH60" s="34">
        <f t="shared" si="6"/>
        <v>-5.152000000000001E-2</v>
      </c>
      <c r="AI60" s="34">
        <f t="shared" si="6"/>
        <v>-5.152000000000001E-2</v>
      </c>
      <c r="AJ60" s="34">
        <f t="shared" si="6"/>
        <v>-5.152000000000001E-2</v>
      </c>
      <c r="AK60" s="34">
        <f t="shared" si="6"/>
        <v>-5.152000000000001E-2</v>
      </c>
      <c r="AL60" s="34">
        <f t="shared" si="6"/>
        <v>-5.152000000000001E-2</v>
      </c>
      <c r="AM60" s="34">
        <f t="shared" si="6"/>
        <v>-5.152000000000001E-2</v>
      </c>
      <c r="AN60" s="34">
        <f t="shared" si="6"/>
        <v>-5.152000000000001E-2</v>
      </c>
      <c r="AO60" s="34">
        <f t="shared" si="6"/>
        <v>-5.152000000000001E-2</v>
      </c>
      <c r="AP60" s="34">
        <f t="shared" si="6"/>
        <v>-5.152000000000001E-2</v>
      </c>
      <c r="AQ60" s="34">
        <f t="shared" si="6"/>
        <v>-5.152000000000001E-2</v>
      </c>
      <c r="AR60" s="34">
        <f t="shared" si="6"/>
        <v>-5.152000000000001E-2</v>
      </c>
      <c r="AS60" s="34">
        <f t="shared" si="6"/>
        <v>-5.152000000000001E-2</v>
      </c>
      <c r="AT60" s="34">
        <f t="shared" si="6"/>
        <v>-5.152000000000001E-2</v>
      </c>
      <c r="AU60" s="34">
        <f t="shared" si="6"/>
        <v>-5.152000000000001E-2</v>
      </c>
      <c r="AV60" s="34">
        <f t="shared" si="6"/>
        <v>-5.152000000000001E-2</v>
      </c>
      <c r="AW60" s="34">
        <f t="shared" si="6"/>
        <v>-5.152000000000001E-2</v>
      </c>
      <c r="AX60" s="34">
        <f t="shared" si="6"/>
        <v>-5.152000000000001E-2</v>
      </c>
      <c r="AY60" s="34">
        <f t="shared" si="6"/>
        <v>-4.2720000000000008E-2</v>
      </c>
      <c r="AZ60" s="34">
        <f t="shared" si="6"/>
        <v>-3.4008888888888894E-2</v>
      </c>
      <c r="BA60" s="34">
        <f t="shared" si="6"/>
        <v>-2.5368888888888889E-2</v>
      </c>
      <c r="BB60" s="34">
        <f t="shared" si="6"/>
        <v>-1.6835555555555555E-2</v>
      </c>
      <c r="BC60" s="34">
        <f t="shared" si="6"/>
        <v>-8.3733333333333333E-3</v>
      </c>
      <c r="BD60" s="34">
        <f t="shared" si="6"/>
        <v>0</v>
      </c>
    </row>
    <row r="61" spans="1:56" ht="17.25" hidden="1" customHeight="1" outlineLevel="1" x14ac:dyDescent="0.35">
      <c r="A61" s="115"/>
      <c r="B61" s="9" t="s">
        <v>35</v>
      </c>
      <c r="C61" s="9" t="s">
        <v>62</v>
      </c>
      <c r="D61" s="9" t="s">
        <v>40</v>
      </c>
      <c r="E61" s="34">
        <v>0</v>
      </c>
      <c r="F61" s="34">
        <f>E62</f>
        <v>-0.39600000000000002</v>
      </c>
      <c r="G61" s="34">
        <f t="shared" ref="G61:BD61" si="7">F62</f>
        <v>-0.77920000000000011</v>
      </c>
      <c r="H61" s="34">
        <f t="shared" si="7"/>
        <v>-1.1504888888888891</v>
      </c>
      <c r="I61" s="34">
        <f t="shared" si="7"/>
        <v>-1.508337777777778</v>
      </c>
      <c r="J61" s="34">
        <f t="shared" si="7"/>
        <v>-1.8544533333333335</v>
      </c>
      <c r="K61" s="34">
        <f t="shared" si="7"/>
        <v>-2.1881066666666671</v>
      </c>
      <c r="L61" s="34">
        <f t="shared" si="7"/>
        <v>-2.1365866666666671</v>
      </c>
      <c r="M61" s="34">
        <f t="shared" si="7"/>
        <v>-2.0850666666666671</v>
      </c>
      <c r="N61" s="34">
        <f t="shared" si="7"/>
        <v>-2.0335466666666671</v>
      </c>
      <c r="O61" s="34">
        <f t="shared" si="7"/>
        <v>-1.982026666666667</v>
      </c>
      <c r="P61" s="34">
        <f t="shared" si="7"/>
        <v>-1.930506666666667</v>
      </c>
      <c r="Q61" s="34">
        <f t="shared" si="7"/>
        <v>-1.878986666666667</v>
      </c>
      <c r="R61" s="34">
        <f t="shared" si="7"/>
        <v>-1.827466666666667</v>
      </c>
      <c r="S61" s="34">
        <f t="shared" si="7"/>
        <v>-1.775946666666667</v>
      </c>
      <c r="T61" s="34">
        <f t="shared" si="7"/>
        <v>-1.724426666666667</v>
      </c>
      <c r="U61" s="34">
        <f t="shared" si="7"/>
        <v>-1.672906666666667</v>
      </c>
      <c r="V61" s="34">
        <f t="shared" si="7"/>
        <v>-1.621386666666667</v>
      </c>
      <c r="W61" s="34">
        <f t="shared" si="7"/>
        <v>-1.569866666666667</v>
      </c>
      <c r="X61" s="34">
        <f t="shared" si="7"/>
        <v>-1.518346666666667</v>
      </c>
      <c r="Y61" s="34">
        <f t="shared" si="7"/>
        <v>-1.4668266666666669</v>
      </c>
      <c r="Z61" s="34">
        <f t="shared" si="7"/>
        <v>-1.4153066666666669</v>
      </c>
      <c r="AA61" s="34">
        <f t="shared" si="7"/>
        <v>-1.3637866666666669</v>
      </c>
      <c r="AB61" s="34">
        <f t="shared" si="7"/>
        <v>-1.3122666666666669</v>
      </c>
      <c r="AC61" s="34">
        <f t="shared" si="7"/>
        <v>-1.2607466666666669</v>
      </c>
      <c r="AD61" s="34">
        <f t="shared" si="7"/>
        <v>-1.2092266666666669</v>
      </c>
      <c r="AE61" s="34">
        <f t="shared" si="7"/>
        <v>-1.1577066666666669</v>
      </c>
      <c r="AF61" s="34">
        <f t="shared" si="7"/>
        <v>-1.1061866666666669</v>
      </c>
      <c r="AG61" s="34">
        <f t="shared" si="7"/>
        <v>-1.0546666666666669</v>
      </c>
      <c r="AH61" s="34">
        <f t="shared" si="7"/>
        <v>-1.0031466666666669</v>
      </c>
      <c r="AI61" s="34">
        <f t="shared" si="7"/>
        <v>-0.95162666666666684</v>
      </c>
      <c r="AJ61" s="34">
        <f t="shared" si="7"/>
        <v>-0.90010666666666683</v>
      </c>
      <c r="AK61" s="34">
        <f t="shared" si="7"/>
        <v>-0.84858666666666682</v>
      </c>
      <c r="AL61" s="34">
        <f t="shared" si="7"/>
        <v>-0.79706666666666681</v>
      </c>
      <c r="AM61" s="34">
        <f t="shared" si="7"/>
        <v>-0.7455466666666668</v>
      </c>
      <c r="AN61" s="34">
        <f t="shared" si="7"/>
        <v>-0.69402666666666679</v>
      </c>
      <c r="AO61" s="34">
        <f t="shared" si="7"/>
        <v>-0.64250666666666678</v>
      </c>
      <c r="AP61" s="34">
        <f t="shared" si="7"/>
        <v>-0.59098666666666677</v>
      </c>
      <c r="AQ61" s="34">
        <f t="shared" si="7"/>
        <v>-0.53946666666666676</v>
      </c>
      <c r="AR61" s="34">
        <f t="shared" si="7"/>
        <v>-0.48794666666666675</v>
      </c>
      <c r="AS61" s="34">
        <f t="shared" si="7"/>
        <v>-0.43642666666666674</v>
      </c>
      <c r="AT61" s="34">
        <f t="shared" si="7"/>
        <v>-0.38490666666666673</v>
      </c>
      <c r="AU61" s="34">
        <f t="shared" si="7"/>
        <v>-0.33338666666666672</v>
      </c>
      <c r="AV61" s="34">
        <f t="shared" si="7"/>
        <v>-0.28186666666666671</v>
      </c>
      <c r="AW61" s="34">
        <f t="shared" si="7"/>
        <v>-0.2303466666666667</v>
      </c>
      <c r="AX61" s="34">
        <f t="shared" si="7"/>
        <v>-0.17882666666666669</v>
      </c>
      <c r="AY61" s="34">
        <f t="shared" si="7"/>
        <v>-0.12730666666666668</v>
      </c>
      <c r="AZ61" s="34">
        <f t="shared" si="7"/>
        <v>-8.4586666666666671E-2</v>
      </c>
      <c r="BA61" s="34">
        <f t="shared" si="7"/>
        <v>-5.0577777777777777E-2</v>
      </c>
      <c r="BB61" s="34">
        <f t="shared" si="7"/>
        <v>-2.5208888888888888E-2</v>
      </c>
      <c r="BC61" s="34">
        <f t="shared" si="7"/>
        <v>-8.3733333333333333E-3</v>
      </c>
      <c r="BD61" s="34">
        <f t="shared" si="7"/>
        <v>0</v>
      </c>
    </row>
    <row r="62" spans="1:56" ht="16.5" hidden="1" customHeight="1" outlineLevel="1" x14ac:dyDescent="0.3">
      <c r="A62" s="115"/>
      <c r="B62" s="9" t="s">
        <v>34</v>
      </c>
      <c r="C62" s="9" t="s">
        <v>69</v>
      </c>
      <c r="D62" s="9" t="s">
        <v>40</v>
      </c>
      <c r="E62" s="34">
        <f t="shared" ref="E62:BD62" si="8">E28-E60+E61</f>
        <v>-0.39600000000000002</v>
      </c>
      <c r="F62" s="34">
        <f t="shared" si="8"/>
        <v>-0.77920000000000011</v>
      </c>
      <c r="G62" s="34">
        <f t="shared" si="8"/>
        <v>-1.1504888888888891</v>
      </c>
      <c r="H62" s="34">
        <f t="shared" si="8"/>
        <v>-1.508337777777778</v>
      </c>
      <c r="I62" s="34">
        <f t="shared" si="8"/>
        <v>-1.8544533333333335</v>
      </c>
      <c r="J62" s="34">
        <f t="shared" si="8"/>
        <v>-2.1881066666666671</v>
      </c>
      <c r="K62" s="34">
        <f t="shared" si="8"/>
        <v>-2.1365866666666671</v>
      </c>
      <c r="L62" s="34">
        <f t="shared" si="8"/>
        <v>-2.0850666666666671</v>
      </c>
      <c r="M62" s="34">
        <f t="shared" si="8"/>
        <v>-2.0335466666666671</v>
      </c>
      <c r="N62" s="34">
        <f t="shared" si="8"/>
        <v>-1.982026666666667</v>
      </c>
      <c r="O62" s="34">
        <f t="shared" si="8"/>
        <v>-1.930506666666667</v>
      </c>
      <c r="P62" s="34">
        <f t="shared" si="8"/>
        <v>-1.878986666666667</v>
      </c>
      <c r="Q62" s="34">
        <f t="shared" si="8"/>
        <v>-1.827466666666667</v>
      </c>
      <c r="R62" s="34">
        <f t="shared" si="8"/>
        <v>-1.775946666666667</v>
      </c>
      <c r="S62" s="34">
        <f t="shared" si="8"/>
        <v>-1.724426666666667</v>
      </c>
      <c r="T62" s="34">
        <f t="shared" si="8"/>
        <v>-1.672906666666667</v>
      </c>
      <c r="U62" s="34">
        <f t="shared" si="8"/>
        <v>-1.621386666666667</v>
      </c>
      <c r="V62" s="34">
        <f t="shared" si="8"/>
        <v>-1.569866666666667</v>
      </c>
      <c r="W62" s="34">
        <f t="shared" si="8"/>
        <v>-1.518346666666667</v>
      </c>
      <c r="X62" s="34">
        <f t="shared" si="8"/>
        <v>-1.4668266666666669</v>
      </c>
      <c r="Y62" s="34">
        <f t="shared" si="8"/>
        <v>-1.4153066666666669</v>
      </c>
      <c r="Z62" s="34">
        <f t="shared" si="8"/>
        <v>-1.3637866666666669</v>
      </c>
      <c r="AA62" s="34">
        <f t="shared" si="8"/>
        <v>-1.3122666666666669</v>
      </c>
      <c r="AB62" s="34">
        <f t="shared" si="8"/>
        <v>-1.2607466666666669</v>
      </c>
      <c r="AC62" s="34">
        <f t="shared" si="8"/>
        <v>-1.2092266666666669</v>
      </c>
      <c r="AD62" s="34">
        <f t="shared" si="8"/>
        <v>-1.1577066666666669</v>
      </c>
      <c r="AE62" s="34">
        <f t="shared" si="8"/>
        <v>-1.1061866666666669</v>
      </c>
      <c r="AF62" s="34">
        <f t="shared" si="8"/>
        <v>-1.0546666666666669</v>
      </c>
      <c r="AG62" s="34">
        <f t="shared" si="8"/>
        <v>-1.0031466666666669</v>
      </c>
      <c r="AH62" s="34">
        <f t="shared" si="8"/>
        <v>-0.95162666666666684</v>
      </c>
      <c r="AI62" s="34">
        <f t="shared" si="8"/>
        <v>-0.90010666666666683</v>
      </c>
      <c r="AJ62" s="34">
        <f t="shared" si="8"/>
        <v>-0.84858666666666682</v>
      </c>
      <c r="AK62" s="34">
        <f t="shared" si="8"/>
        <v>-0.79706666666666681</v>
      </c>
      <c r="AL62" s="34">
        <f t="shared" si="8"/>
        <v>-0.7455466666666668</v>
      </c>
      <c r="AM62" s="34">
        <f t="shared" si="8"/>
        <v>-0.69402666666666679</v>
      </c>
      <c r="AN62" s="34">
        <f t="shared" si="8"/>
        <v>-0.64250666666666678</v>
      </c>
      <c r="AO62" s="34">
        <f t="shared" si="8"/>
        <v>-0.59098666666666677</v>
      </c>
      <c r="AP62" s="34">
        <f t="shared" si="8"/>
        <v>-0.53946666666666676</v>
      </c>
      <c r="AQ62" s="34">
        <f t="shared" si="8"/>
        <v>-0.48794666666666675</v>
      </c>
      <c r="AR62" s="34">
        <f t="shared" si="8"/>
        <v>-0.43642666666666674</v>
      </c>
      <c r="AS62" s="34">
        <f t="shared" si="8"/>
        <v>-0.38490666666666673</v>
      </c>
      <c r="AT62" s="34">
        <f t="shared" si="8"/>
        <v>-0.33338666666666672</v>
      </c>
      <c r="AU62" s="34">
        <f t="shared" si="8"/>
        <v>-0.28186666666666671</v>
      </c>
      <c r="AV62" s="34">
        <f t="shared" si="8"/>
        <v>-0.2303466666666667</v>
      </c>
      <c r="AW62" s="34">
        <f t="shared" si="8"/>
        <v>-0.17882666666666669</v>
      </c>
      <c r="AX62" s="34">
        <f t="shared" si="8"/>
        <v>-0.12730666666666668</v>
      </c>
      <c r="AY62" s="34">
        <f t="shared" si="8"/>
        <v>-8.4586666666666671E-2</v>
      </c>
      <c r="AZ62" s="34">
        <f t="shared" si="8"/>
        <v>-5.0577777777777777E-2</v>
      </c>
      <c r="BA62" s="34">
        <f t="shared" si="8"/>
        <v>-2.5208888888888888E-2</v>
      </c>
      <c r="BB62" s="34">
        <f t="shared" si="8"/>
        <v>-8.3733333333333333E-3</v>
      </c>
      <c r="BC62" s="34">
        <f t="shared" si="8"/>
        <v>0</v>
      </c>
      <c r="BD62" s="34">
        <f t="shared" si="8"/>
        <v>0</v>
      </c>
    </row>
    <row r="63" spans="1:56" ht="16.5" collapsed="1" x14ac:dyDescent="0.3">
      <c r="A63" s="115"/>
      <c r="B63" s="9" t="s">
        <v>8</v>
      </c>
      <c r="C63" s="11" t="s">
        <v>68</v>
      </c>
      <c r="D63" s="9" t="s">
        <v>40</v>
      </c>
      <c r="E63" s="34">
        <f>AVERAGE(E61:E62)*'Fixed data'!$C$3</f>
        <v>-9.5634000000000014E-3</v>
      </c>
      <c r="F63" s="34">
        <f>AVERAGE(F61:F62)*'Fixed data'!$C$3</f>
        <v>-2.8381080000000006E-2</v>
      </c>
      <c r="G63" s="34">
        <f>AVERAGE(G61:G62)*'Fixed data'!$C$3</f>
        <v>-4.6601986666666678E-2</v>
      </c>
      <c r="H63" s="34">
        <f>AVERAGE(H61:H62)*'Fixed data'!$C$3</f>
        <v>-6.4210664000000015E-2</v>
      </c>
      <c r="I63" s="34">
        <f>AVERAGE(I61:I62)*'Fixed data'!$C$3</f>
        <v>-8.1211405333333347E-2</v>
      </c>
      <c r="J63" s="34">
        <f>AVERAGE(J61:J62)*'Fixed data'!$C$3</f>
        <v>-9.762782400000003E-2</v>
      </c>
      <c r="K63" s="34">
        <f>AVERAGE(K61:K62)*'Fixed data'!$C$3</f>
        <v>-0.10444134400000002</v>
      </c>
      <c r="L63" s="34">
        <f>AVERAGE(L61:L62)*'Fixed data'!$C$3</f>
        <v>-0.10195292800000003</v>
      </c>
      <c r="M63" s="34">
        <f>AVERAGE(M61:M62)*'Fixed data'!$C$3</f>
        <v>-9.9464512000000019E-2</v>
      </c>
      <c r="N63" s="34">
        <f>AVERAGE(N61:N62)*'Fixed data'!$C$3</f>
        <v>-9.6976096000000025E-2</v>
      </c>
      <c r="O63" s="34">
        <f>AVERAGE(O61:O62)*'Fixed data'!$C$3</f>
        <v>-9.4487680000000018E-2</v>
      </c>
      <c r="P63" s="34">
        <f>AVERAGE(P61:P62)*'Fixed data'!$C$3</f>
        <v>-9.1999264000000025E-2</v>
      </c>
      <c r="Q63" s="34">
        <f>AVERAGE(Q61:Q62)*'Fixed data'!$C$3</f>
        <v>-8.9510848000000018E-2</v>
      </c>
      <c r="R63" s="34">
        <f>AVERAGE(R61:R62)*'Fixed data'!$C$3</f>
        <v>-8.7022432000000025E-2</v>
      </c>
      <c r="S63" s="34">
        <f>AVERAGE(S61:S62)*'Fixed data'!$C$3</f>
        <v>-8.4534016000000017E-2</v>
      </c>
      <c r="T63" s="34">
        <f>AVERAGE(T61:T62)*'Fixed data'!$C$3</f>
        <v>-8.2045600000000024E-2</v>
      </c>
      <c r="U63" s="34">
        <f>AVERAGE(U61:U62)*'Fixed data'!$C$3</f>
        <v>-7.9557184000000017E-2</v>
      </c>
      <c r="V63" s="34">
        <f>AVERAGE(V61:V62)*'Fixed data'!$C$3</f>
        <v>-7.7068768000000024E-2</v>
      </c>
      <c r="W63" s="34">
        <f>AVERAGE(W61:W62)*'Fixed data'!$C$3</f>
        <v>-7.4580352000000016E-2</v>
      </c>
      <c r="X63" s="34">
        <f>AVERAGE(X61:X62)*'Fixed data'!$C$3</f>
        <v>-7.2091936000000023E-2</v>
      </c>
      <c r="Y63" s="34">
        <f>AVERAGE(Y61:Y62)*'Fixed data'!$C$3</f>
        <v>-6.9603520000000016E-2</v>
      </c>
      <c r="Z63" s="34">
        <f>AVERAGE(Z61:Z62)*'Fixed data'!$C$3</f>
        <v>-6.7115104000000023E-2</v>
      </c>
      <c r="AA63" s="34">
        <f>AVERAGE(AA61:AA62)*'Fixed data'!$C$3</f>
        <v>-6.4626688000000015E-2</v>
      </c>
      <c r="AB63" s="34">
        <f>AVERAGE(AB61:AB62)*'Fixed data'!$C$3</f>
        <v>-6.2138272000000015E-2</v>
      </c>
      <c r="AC63" s="34">
        <f>AVERAGE(AC61:AC62)*'Fixed data'!$C$3</f>
        <v>-5.9649856000000015E-2</v>
      </c>
      <c r="AD63" s="34">
        <f>AVERAGE(AD61:AD62)*'Fixed data'!$C$3</f>
        <v>-5.7161440000000015E-2</v>
      </c>
      <c r="AE63" s="34">
        <f>AVERAGE(AE61:AE62)*'Fixed data'!$C$3</f>
        <v>-5.4673024000000014E-2</v>
      </c>
      <c r="AF63" s="34">
        <f>AVERAGE(AF61:AF62)*'Fixed data'!$C$3</f>
        <v>-5.2184608000000014E-2</v>
      </c>
      <c r="AG63" s="34">
        <f>AVERAGE(AG61:AG62)*'Fixed data'!$C$3</f>
        <v>-4.9696192000000014E-2</v>
      </c>
      <c r="AH63" s="34">
        <f>AVERAGE(AH61:AH62)*'Fixed data'!$C$3</f>
        <v>-4.7207776000000014E-2</v>
      </c>
      <c r="AI63" s="34">
        <f>AVERAGE(AI61:AI62)*'Fixed data'!$C$3</f>
        <v>-4.4719360000000014E-2</v>
      </c>
      <c r="AJ63" s="34">
        <f>AVERAGE(AJ61:AJ62)*'Fixed data'!$C$3</f>
        <v>-4.2230944000000013E-2</v>
      </c>
      <c r="AK63" s="34">
        <f>AVERAGE(AK61:AK62)*'Fixed data'!$C$3</f>
        <v>-3.9742528000000006E-2</v>
      </c>
      <c r="AL63" s="34">
        <f>AVERAGE(AL61:AL62)*'Fixed data'!$C$3</f>
        <v>-3.7254112000000006E-2</v>
      </c>
      <c r="AM63" s="34">
        <f>AVERAGE(AM61:AM62)*'Fixed data'!$C$3</f>
        <v>-3.4765696000000006E-2</v>
      </c>
      <c r="AN63" s="34">
        <f>AVERAGE(AN61:AN62)*'Fixed data'!$C$3</f>
        <v>-3.2277280000000005E-2</v>
      </c>
      <c r="AO63" s="34">
        <f>AVERAGE(AO61:AO62)*'Fixed data'!$C$3</f>
        <v>-2.9788864000000009E-2</v>
      </c>
      <c r="AP63" s="34">
        <f>AVERAGE(AP61:AP62)*'Fixed data'!$C$3</f>
        <v>-2.7300448000000005E-2</v>
      </c>
      <c r="AQ63" s="34">
        <f>AVERAGE(AQ61:AQ62)*'Fixed data'!$C$3</f>
        <v>-2.4812032000000005E-2</v>
      </c>
      <c r="AR63" s="34">
        <f>AVERAGE(AR61:AR62)*'Fixed data'!$C$3</f>
        <v>-2.2323616000000004E-2</v>
      </c>
      <c r="AS63" s="34">
        <f>AVERAGE(AS61:AS62)*'Fixed data'!$C$3</f>
        <v>-1.9835200000000004E-2</v>
      </c>
      <c r="AT63" s="34">
        <f>AVERAGE(AT61:AT62)*'Fixed data'!$C$3</f>
        <v>-1.7346784000000004E-2</v>
      </c>
      <c r="AU63" s="34">
        <f>AVERAGE(AU61:AU62)*'Fixed data'!$C$3</f>
        <v>-1.4858368000000004E-2</v>
      </c>
      <c r="AV63" s="34">
        <f>AVERAGE(AV61:AV62)*'Fixed data'!$C$3</f>
        <v>-1.2369952000000002E-2</v>
      </c>
      <c r="AW63" s="34">
        <f>AVERAGE(AW61:AW62)*'Fixed data'!$C$3</f>
        <v>-9.8815360000000015E-3</v>
      </c>
      <c r="AX63" s="34">
        <f>AVERAGE(AX61:AX62)*'Fixed data'!$C$3</f>
        <v>-7.3931200000000013E-3</v>
      </c>
      <c r="AY63" s="34">
        <f>AVERAGE(AY61:AY62)*'Fixed data'!$C$3</f>
        <v>-5.1172240000000009E-3</v>
      </c>
      <c r="AZ63" s="34">
        <f>AVERAGE(AZ61:AZ62)*'Fixed data'!$C$3</f>
        <v>-3.2642213333333335E-3</v>
      </c>
      <c r="BA63" s="34">
        <f>AVERAGE(BA61:BA62)*'Fixed data'!$C$3</f>
        <v>-1.8302480000000002E-3</v>
      </c>
      <c r="BB63" s="34">
        <f>AVERAGE(BB61:BB62)*'Fixed data'!$C$3</f>
        <v>-8.1101066666666667E-4</v>
      </c>
      <c r="BC63" s="34">
        <f>AVERAGE(BC61:BC62)*'Fixed data'!$C$3</f>
        <v>-2.0221600000000002E-4</v>
      </c>
      <c r="BD63" s="34">
        <f>AVERAGE(BD61:BD62)*'Fixed data'!$C$3</f>
        <v>0</v>
      </c>
    </row>
    <row r="64" spans="1:56" ht="15.75" thickBot="1" x14ac:dyDescent="0.35">
      <c r="A64" s="114"/>
      <c r="B64" s="12" t="s">
        <v>94</v>
      </c>
      <c r="C64" s="12" t="s">
        <v>45</v>
      </c>
      <c r="D64" s="12" t="s">
        <v>40</v>
      </c>
      <c r="E64" s="53">
        <f t="shared" ref="E64:BD64" si="9">E29+E60+E63</f>
        <v>-0.10856339999999998</v>
      </c>
      <c r="F64" s="53">
        <f t="shared" si="9"/>
        <v>-0.13518107999999998</v>
      </c>
      <c r="G64" s="53">
        <f t="shared" si="9"/>
        <v>-0.16131309777777775</v>
      </c>
      <c r="H64" s="53">
        <f t="shared" si="9"/>
        <v>-0.1863617751111111</v>
      </c>
      <c r="I64" s="53">
        <f t="shared" si="9"/>
        <v>-0.21109584977777776</v>
      </c>
      <c r="J64" s="53">
        <f t="shared" si="9"/>
        <v>-0.23497449066666665</v>
      </c>
      <c r="K64" s="53">
        <f t="shared" si="9"/>
        <v>-0.15596134400000003</v>
      </c>
      <c r="L64" s="53">
        <f t="shared" si="9"/>
        <v>-0.15347292800000004</v>
      </c>
      <c r="M64" s="53">
        <f t="shared" si="9"/>
        <v>-0.15098451200000002</v>
      </c>
      <c r="N64" s="53">
        <f t="shared" si="9"/>
        <v>-0.14849609600000002</v>
      </c>
      <c r="O64" s="53">
        <f t="shared" si="9"/>
        <v>-0.14600768000000003</v>
      </c>
      <c r="P64" s="53">
        <f t="shared" si="9"/>
        <v>-0.14351926400000004</v>
      </c>
      <c r="Q64" s="53">
        <f t="shared" si="9"/>
        <v>-0.14103084800000004</v>
      </c>
      <c r="R64" s="53">
        <f t="shared" si="9"/>
        <v>-0.13854243200000005</v>
      </c>
      <c r="S64" s="53">
        <f t="shared" si="9"/>
        <v>-0.13605401600000003</v>
      </c>
      <c r="T64" s="53">
        <f t="shared" si="9"/>
        <v>-0.13356560000000003</v>
      </c>
      <c r="U64" s="53">
        <f t="shared" si="9"/>
        <v>-0.13107718400000001</v>
      </c>
      <c r="V64" s="53">
        <f t="shared" si="9"/>
        <v>-0.12858876800000002</v>
      </c>
      <c r="W64" s="53">
        <f t="shared" si="9"/>
        <v>-0.12610035200000003</v>
      </c>
      <c r="X64" s="53">
        <f t="shared" si="9"/>
        <v>-0.12361193600000003</v>
      </c>
      <c r="Y64" s="53">
        <f t="shared" si="9"/>
        <v>-0.12112352000000003</v>
      </c>
      <c r="Z64" s="53">
        <f t="shared" si="9"/>
        <v>-0.11863510400000003</v>
      </c>
      <c r="AA64" s="53">
        <f t="shared" si="9"/>
        <v>-0.11614668800000003</v>
      </c>
      <c r="AB64" s="53">
        <f t="shared" si="9"/>
        <v>-0.11365827200000003</v>
      </c>
      <c r="AC64" s="53">
        <f t="shared" si="9"/>
        <v>-0.11116985600000003</v>
      </c>
      <c r="AD64" s="53">
        <f t="shared" si="9"/>
        <v>-0.10868144000000002</v>
      </c>
      <c r="AE64" s="53">
        <f t="shared" si="9"/>
        <v>-0.10619302400000002</v>
      </c>
      <c r="AF64" s="53">
        <f t="shared" si="9"/>
        <v>-0.10370460800000003</v>
      </c>
      <c r="AG64" s="53">
        <f t="shared" si="9"/>
        <v>-0.10121619200000002</v>
      </c>
      <c r="AH64" s="53">
        <f t="shared" si="9"/>
        <v>-9.8727776000000017E-2</v>
      </c>
      <c r="AI64" s="53">
        <f t="shared" si="9"/>
        <v>-9.6239360000000024E-2</v>
      </c>
      <c r="AJ64" s="53">
        <f t="shared" si="9"/>
        <v>-9.375094400000003E-2</v>
      </c>
      <c r="AK64" s="53">
        <f t="shared" si="9"/>
        <v>-9.1262528000000009E-2</v>
      </c>
      <c r="AL64" s="53">
        <f t="shared" si="9"/>
        <v>-8.8774112000000016E-2</v>
      </c>
      <c r="AM64" s="53">
        <f t="shared" si="9"/>
        <v>-8.6285696000000023E-2</v>
      </c>
      <c r="AN64" s="53">
        <f t="shared" si="9"/>
        <v>-8.3797280000000016E-2</v>
      </c>
      <c r="AO64" s="53">
        <f t="shared" si="9"/>
        <v>-8.1308864000000022E-2</v>
      </c>
      <c r="AP64" s="53">
        <f t="shared" si="9"/>
        <v>-7.8820448000000015E-2</v>
      </c>
      <c r="AQ64" s="53">
        <f t="shared" si="9"/>
        <v>-7.6332032000000022E-2</v>
      </c>
      <c r="AR64" s="53">
        <f t="shared" si="9"/>
        <v>-7.3843616000000015E-2</v>
      </c>
      <c r="AS64" s="53">
        <f t="shared" si="9"/>
        <v>-7.1355200000000008E-2</v>
      </c>
      <c r="AT64" s="53">
        <f t="shared" si="9"/>
        <v>-6.8866784000000014E-2</v>
      </c>
      <c r="AU64" s="53">
        <f t="shared" si="9"/>
        <v>-6.6378368000000021E-2</v>
      </c>
      <c r="AV64" s="53">
        <f t="shared" si="9"/>
        <v>-6.3889952000000014E-2</v>
      </c>
      <c r="AW64" s="53">
        <f t="shared" si="9"/>
        <v>-6.1401536000000013E-2</v>
      </c>
      <c r="AX64" s="53">
        <f t="shared" si="9"/>
        <v>-5.8913120000000013E-2</v>
      </c>
      <c r="AY64" s="53">
        <f t="shared" si="9"/>
        <v>-4.7837224000000012E-2</v>
      </c>
      <c r="AZ64" s="53">
        <f t="shared" si="9"/>
        <v>-3.7273110222222225E-2</v>
      </c>
      <c r="BA64" s="53">
        <f t="shared" si="9"/>
        <v>-2.7199136888888888E-2</v>
      </c>
      <c r="BB64" s="53">
        <f t="shared" si="9"/>
        <v>-1.7646566222222222E-2</v>
      </c>
      <c r="BC64" s="53">
        <f t="shared" si="9"/>
        <v>-8.5755493333333332E-3</v>
      </c>
      <c r="BD64" s="53">
        <f t="shared" si="9"/>
        <v>0</v>
      </c>
    </row>
    <row r="65" spans="1:56" ht="12.75" customHeight="1" x14ac:dyDescent="0.3">
      <c r="A65" s="177" t="s">
        <v>228</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8"/>
      <c r="B66" s="9" t="s">
        <v>200</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8"/>
      <c r="B67" s="9" t="s">
        <v>296</v>
      </c>
      <c r="C67" s="11"/>
      <c r="D67" s="11" t="s">
        <v>40</v>
      </c>
      <c r="E67" s="81">
        <f>'Fixed data'!$G$7*E$88/1000000</f>
        <v>0</v>
      </c>
      <c r="F67" s="81">
        <f>'Fixed data'!$G$7*F$88/1000000</f>
        <v>2.2238670001278868E-2</v>
      </c>
      <c r="G67" s="81">
        <f>'Fixed data'!$G$7*G$88/1000000</f>
        <v>4.277855271079338E-2</v>
      </c>
      <c r="H67" s="81">
        <f>'Fixed data'!$G$7*H$88/1000000</f>
        <v>6.5032666232906475E-2</v>
      </c>
      <c r="I67" s="81">
        <f>'Fixed data'!$G$7*I$88/1000000</f>
        <v>8.5572548942420987E-2</v>
      </c>
      <c r="J67" s="81">
        <f>'Fixed data'!$G$7*J$88/1000000</f>
        <v>0.10611243165193548</v>
      </c>
      <c r="K67" s="81">
        <f>'Fixed data'!$G$7*K$88/1000000</f>
        <v>0.12835110165321437</v>
      </c>
      <c r="L67" s="81">
        <f>'Fixed data'!$G$7*L$88/1000000</f>
        <v>0.14889098436272885</v>
      </c>
      <c r="M67" s="81">
        <f>'Fixed data'!$G$7*M$88/1000000</f>
        <v>0.14889098436272885</v>
      </c>
      <c r="N67" s="81">
        <f>'Fixed data'!$G$7*N$88/1000000</f>
        <v>0.14889098436272885</v>
      </c>
      <c r="O67" s="81">
        <f>'Fixed data'!$G$7*O$88/1000000</f>
        <v>0.14889098436272885</v>
      </c>
      <c r="P67" s="81">
        <f>'Fixed data'!$G$7*P$88/1000000</f>
        <v>0.14889098436272885</v>
      </c>
      <c r="Q67" s="81">
        <f>'Fixed data'!$G$7*Q$88/1000000</f>
        <v>0.14889098436272885</v>
      </c>
      <c r="R67" s="81">
        <f>'Fixed data'!$G$7*R$88/1000000</f>
        <v>0.14889098436272885</v>
      </c>
      <c r="S67" s="81">
        <f>'Fixed data'!$G$7*S$88/1000000</f>
        <v>0.14889098436272885</v>
      </c>
      <c r="T67" s="81">
        <f>'Fixed data'!$G$7*T$88/1000000</f>
        <v>0.14889098436272885</v>
      </c>
      <c r="U67" s="81">
        <f>'Fixed data'!$G$7*U$88/1000000</f>
        <v>0.14889098436272885</v>
      </c>
      <c r="V67" s="81">
        <f>'Fixed data'!$G$7*V$88/1000000</f>
        <v>0.14889098436272885</v>
      </c>
      <c r="W67" s="81">
        <f>'Fixed data'!$G$7*W$88/1000000</f>
        <v>0.14889098436272885</v>
      </c>
      <c r="X67" s="81">
        <f>'Fixed data'!$G$7*X$88/1000000</f>
        <v>0.14889098436272885</v>
      </c>
      <c r="Y67" s="81">
        <f>'Fixed data'!$G$7*Y$88/1000000</f>
        <v>0.14889098436272885</v>
      </c>
      <c r="Z67" s="81">
        <f>'Fixed data'!$G$7*Z$88/1000000</f>
        <v>0.14889098436272885</v>
      </c>
      <c r="AA67" s="81">
        <f>'Fixed data'!$G$7*AA$88/1000000</f>
        <v>0.14889098436272885</v>
      </c>
      <c r="AB67" s="81">
        <f>'Fixed data'!$G$7*AB$88/1000000</f>
        <v>0.14889098436272885</v>
      </c>
      <c r="AC67" s="81">
        <f>'Fixed data'!$G$7*AC$88/1000000</f>
        <v>0.14889098436272885</v>
      </c>
      <c r="AD67" s="81">
        <f>'Fixed data'!$G$7*AD$88/1000000</f>
        <v>0.14889098436272885</v>
      </c>
      <c r="AE67" s="81">
        <f>'Fixed data'!$G$7*AE$88/1000000</f>
        <v>0.14889098436272885</v>
      </c>
      <c r="AF67" s="81">
        <f>'Fixed data'!$G$7*AF$88/1000000</f>
        <v>0.14889098436272885</v>
      </c>
      <c r="AG67" s="81">
        <f>'Fixed data'!$G$7*AG$88/1000000</f>
        <v>0.14889098436272885</v>
      </c>
      <c r="AH67" s="81">
        <f>'Fixed data'!$G$7*AH$88/1000000</f>
        <v>0.14889098436272885</v>
      </c>
      <c r="AI67" s="81">
        <f>'Fixed data'!$G$7*AI$88/1000000</f>
        <v>0.14889098436272885</v>
      </c>
      <c r="AJ67" s="81">
        <f>'Fixed data'!$G$7*AJ$88/1000000</f>
        <v>0.14889098436272885</v>
      </c>
      <c r="AK67" s="81">
        <f>'Fixed data'!$G$7*AK$88/1000000</f>
        <v>0.14889098436272885</v>
      </c>
      <c r="AL67" s="81">
        <f>'Fixed data'!$G$7*AL$88/1000000</f>
        <v>0.14889098436272885</v>
      </c>
      <c r="AM67" s="81">
        <f>'Fixed data'!$G$7*AM$88/1000000</f>
        <v>0.14889098436272885</v>
      </c>
      <c r="AN67" s="81">
        <f>'Fixed data'!$G$7*AN$88/1000000</f>
        <v>0.14889098436272885</v>
      </c>
      <c r="AO67" s="81">
        <f>'Fixed data'!$G$7*AO$88/1000000</f>
        <v>0.14889098436272885</v>
      </c>
      <c r="AP67" s="81">
        <f>'Fixed data'!$G$7*AP$88/1000000</f>
        <v>0.14889098436272885</v>
      </c>
      <c r="AQ67" s="81">
        <f>'Fixed data'!$G$7*AQ$88/1000000</f>
        <v>0.14889098436272885</v>
      </c>
      <c r="AR67" s="81">
        <f>'Fixed data'!$G$7*AR$88/1000000</f>
        <v>0.14889098436272885</v>
      </c>
      <c r="AS67" s="81">
        <f>'Fixed data'!$G$7*AS$88/1000000</f>
        <v>0.14889098436272885</v>
      </c>
      <c r="AT67" s="81">
        <f>'Fixed data'!$G$7*AT$88/1000000</f>
        <v>0.14889098436272885</v>
      </c>
      <c r="AU67" s="81">
        <f>'Fixed data'!$G$7*AU$88/1000000</f>
        <v>0.14889098436272885</v>
      </c>
      <c r="AV67" s="81">
        <f>'Fixed data'!$G$7*AV$88/1000000</f>
        <v>0.14889098436272885</v>
      </c>
      <c r="AW67" s="81">
        <f>'Fixed data'!$G$7*AW$88/1000000</f>
        <v>0.14889098436272885</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8"/>
      <c r="B68" s="9" t="s">
        <v>297</v>
      </c>
      <c r="C68" s="9"/>
      <c r="D68" s="9" t="s">
        <v>40</v>
      </c>
      <c r="E68" s="81">
        <f>'Fixed data'!$G$8*E89/1000000</f>
        <v>0</v>
      </c>
      <c r="F68" s="81">
        <f>'Fixed data'!$G$8*F89/1000000</f>
        <v>2.08706000581107E-2</v>
      </c>
      <c r="G68" s="81">
        <f>'Fixed data'!$G$8*G89/1000000</f>
        <v>4.591547079633948E-2</v>
      </c>
      <c r="H68" s="81">
        <f>'Fixed data'!$G$8*H89/1000000</f>
        <v>6.6786447525690046E-2</v>
      </c>
      <c r="I68" s="81">
        <f>'Fixed data'!$G$8*I89/1000000</f>
        <v>8.7657047583800746E-2</v>
      </c>
      <c r="J68" s="81">
        <f>'Fixed data'!$G$8*J89/1000000</f>
        <v>0.11270191832202953</v>
      </c>
      <c r="K68" s="81">
        <f>'Fixed data'!$G$8*K89/1000000</f>
        <v>0.13357251838014023</v>
      </c>
      <c r="L68" s="81">
        <f>'Fixed data'!$G$8*L89/1000000</f>
        <v>0.15861738911836901</v>
      </c>
      <c r="M68" s="81">
        <f>'Fixed data'!$G$8*M89/1000000</f>
        <v>0.15861738911836901</v>
      </c>
      <c r="N68" s="81">
        <f>'Fixed data'!$G$8*N89/1000000</f>
        <v>0.15861738911836901</v>
      </c>
      <c r="O68" s="81">
        <f>'Fixed data'!$G$8*O89/1000000</f>
        <v>0.15861738911836901</v>
      </c>
      <c r="P68" s="81">
        <f>'Fixed data'!$G$8*P89/1000000</f>
        <v>0.15861738911836901</v>
      </c>
      <c r="Q68" s="81">
        <f>'Fixed data'!$G$8*Q89/1000000</f>
        <v>0.15861738911836901</v>
      </c>
      <c r="R68" s="81">
        <f>'Fixed data'!$G$8*R89/1000000</f>
        <v>0.15861738911836901</v>
      </c>
      <c r="S68" s="81">
        <f>'Fixed data'!$G$8*S89/1000000</f>
        <v>0.15861738911836901</v>
      </c>
      <c r="T68" s="81">
        <f>'Fixed data'!$G$8*T89/1000000</f>
        <v>0.15861738911836901</v>
      </c>
      <c r="U68" s="81">
        <f>'Fixed data'!$G$8*U89/1000000</f>
        <v>0.15861738911836901</v>
      </c>
      <c r="V68" s="81">
        <f>'Fixed data'!$G$8*V89/1000000</f>
        <v>0.15861738911836901</v>
      </c>
      <c r="W68" s="81">
        <f>'Fixed data'!$G$8*W89/1000000</f>
        <v>0.15861738911836901</v>
      </c>
      <c r="X68" s="81">
        <f>'Fixed data'!$G$8*X89/1000000</f>
        <v>0.15861738911836901</v>
      </c>
      <c r="Y68" s="81">
        <f>'Fixed data'!$G$8*Y89/1000000</f>
        <v>0.15861738911836901</v>
      </c>
      <c r="Z68" s="81">
        <f>'Fixed data'!$G$8*Z89/1000000</f>
        <v>0.15861738911836901</v>
      </c>
      <c r="AA68" s="81">
        <f>'Fixed data'!$G$8*AA89/1000000</f>
        <v>0.15861738911836901</v>
      </c>
      <c r="AB68" s="81">
        <f>'Fixed data'!$G$8*AB89/1000000</f>
        <v>0.15861738911836901</v>
      </c>
      <c r="AC68" s="81">
        <f>'Fixed data'!$G$8*AC89/1000000</f>
        <v>0.15861738911836901</v>
      </c>
      <c r="AD68" s="81">
        <f>'Fixed data'!$G$8*AD89/1000000</f>
        <v>0.15861738911836901</v>
      </c>
      <c r="AE68" s="81">
        <f>'Fixed data'!$G$8*AE89/1000000</f>
        <v>0.15861738911836901</v>
      </c>
      <c r="AF68" s="81">
        <f>'Fixed data'!$G$8*AF89/1000000</f>
        <v>0.15861738911836901</v>
      </c>
      <c r="AG68" s="81">
        <f>'Fixed data'!$G$8*AG89/1000000</f>
        <v>0.15861738911836901</v>
      </c>
      <c r="AH68" s="81">
        <f>'Fixed data'!$G$8*AH89/1000000</f>
        <v>0.15861738911836901</v>
      </c>
      <c r="AI68" s="81">
        <f>'Fixed data'!$G$8*AI89/1000000</f>
        <v>0.15861738911836901</v>
      </c>
      <c r="AJ68" s="81">
        <f>'Fixed data'!$G$8*AJ89/1000000</f>
        <v>0.15861738911836901</v>
      </c>
      <c r="AK68" s="81">
        <f>'Fixed data'!$G$8*AK89/1000000</f>
        <v>0.15861738911836901</v>
      </c>
      <c r="AL68" s="81">
        <f>'Fixed data'!$G$8*AL89/1000000</f>
        <v>0.15861738911836901</v>
      </c>
      <c r="AM68" s="81">
        <f>'Fixed data'!$G$8*AM89/1000000</f>
        <v>0.15861738911836901</v>
      </c>
      <c r="AN68" s="81">
        <f>'Fixed data'!$G$8*AN89/1000000</f>
        <v>0.15861738911836901</v>
      </c>
      <c r="AO68" s="81">
        <f>'Fixed data'!$G$8*AO89/1000000</f>
        <v>0.15861738911836901</v>
      </c>
      <c r="AP68" s="81">
        <f>'Fixed data'!$G$8*AP89/1000000</f>
        <v>0.15861738911836901</v>
      </c>
      <c r="AQ68" s="81">
        <f>'Fixed data'!$G$8*AQ89/1000000</f>
        <v>0.15861738911836901</v>
      </c>
      <c r="AR68" s="81">
        <f>'Fixed data'!$G$8*AR89/1000000</f>
        <v>0.15861738911836901</v>
      </c>
      <c r="AS68" s="81">
        <f>'Fixed data'!$G$8*AS89/1000000</f>
        <v>0.15861738911836901</v>
      </c>
      <c r="AT68" s="81">
        <f>'Fixed data'!$G$8*AT89/1000000</f>
        <v>0.15861738911836901</v>
      </c>
      <c r="AU68" s="81">
        <f>'Fixed data'!$G$8*AU89/1000000</f>
        <v>0.15861738911836901</v>
      </c>
      <c r="AV68" s="81">
        <f>'Fixed data'!$G$8*AV89/1000000</f>
        <v>0.15861738911836901</v>
      </c>
      <c r="AW68" s="81">
        <f>'Fixed data'!$G$8*AW89/1000000</f>
        <v>0.15861738911836901</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8"/>
      <c r="B69" s="4" t="s">
        <v>201</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8"/>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8"/>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8"/>
      <c r="B75" s="9" t="s">
        <v>209</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9"/>
      <c r="B76" s="13" t="s">
        <v>100</v>
      </c>
      <c r="C76" s="13"/>
      <c r="D76" s="13" t="s">
        <v>40</v>
      </c>
      <c r="E76" s="53">
        <f>SUM(E65:E75)</f>
        <v>0</v>
      </c>
      <c r="F76" s="53">
        <f t="shared" ref="F76:BD76" si="10">SUM(F65:F75)</f>
        <v>4.3109270059389568E-2</v>
      </c>
      <c r="G76" s="53">
        <f t="shared" si="10"/>
        <v>8.869402350713286E-2</v>
      </c>
      <c r="H76" s="53">
        <f t="shared" si="10"/>
        <v>0.13181911375859651</v>
      </c>
      <c r="I76" s="53">
        <f t="shared" si="10"/>
        <v>0.17322959652622172</v>
      </c>
      <c r="J76" s="53">
        <f t="shared" si="10"/>
        <v>0.21881434997396501</v>
      </c>
      <c r="K76" s="53">
        <f t="shared" si="10"/>
        <v>0.26192362003335456</v>
      </c>
      <c r="L76" s="53">
        <f t="shared" si="10"/>
        <v>0.30750837348109783</v>
      </c>
      <c r="M76" s="53">
        <f t="shared" si="10"/>
        <v>0.30750837348109783</v>
      </c>
      <c r="N76" s="53">
        <f t="shared" si="10"/>
        <v>0.30750837348109783</v>
      </c>
      <c r="O76" s="53">
        <f t="shared" si="10"/>
        <v>0.30750837348109783</v>
      </c>
      <c r="P76" s="53">
        <f t="shared" si="10"/>
        <v>0.30750837348109783</v>
      </c>
      <c r="Q76" s="53">
        <f t="shared" si="10"/>
        <v>0.30750837348109783</v>
      </c>
      <c r="R76" s="53">
        <f t="shared" si="10"/>
        <v>0.30750837348109783</v>
      </c>
      <c r="S76" s="53">
        <f t="shared" si="10"/>
        <v>0.30750837348109783</v>
      </c>
      <c r="T76" s="53">
        <f t="shared" si="10"/>
        <v>0.30750837348109783</v>
      </c>
      <c r="U76" s="53">
        <f t="shared" si="10"/>
        <v>0.30750837348109783</v>
      </c>
      <c r="V76" s="53">
        <f t="shared" si="10"/>
        <v>0.30750837348109783</v>
      </c>
      <c r="W76" s="53">
        <f t="shared" si="10"/>
        <v>0.30750837348109783</v>
      </c>
      <c r="X76" s="53">
        <f t="shared" si="10"/>
        <v>0.30750837348109783</v>
      </c>
      <c r="Y76" s="53">
        <f t="shared" si="10"/>
        <v>0.30750837348109783</v>
      </c>
      <c r="Z76" s="53">
        <f t="shared" si="10"/>
        <v>0.30750837348109783</v>
      </c>
      <c r="AA76" s="53">
        <f t="shared" si="10"/>
        <v>0.30750837348109783</v>
      </c>
      <c r="AB76" s="53">
        <f t="shared" si="10"/>
        <v>0.30750837348109783</v>
      </c>
      <c r="AC76" s="53">
        <f t="shared" si="10"/>
        <v>0.30750837348109783</v>
      </c>
      <c r="AD76" s="53">
        <f t="shared" si="10"/>
        <v>0.30750837348109783</v>
      </c>
      <c r="AE76" s="53">
        <f t="shared" si="10"/>
        <v>0.30750837348109783</v>
      </c>
      <c r="AF76" s="53">
        <f t="shared" si="10"/>
        <v>0.30750837348109783</v>
      </c>
      <c r="AG76" s="53">
        <f t="shared" si="10"/>
        <v>0.30750837348109783</v>
      </c>
      <c r="AH76" s="53">
        <f t="shared" si="10"/>
        <v>0.30750837348109783</v>
      </c>
      <c r="AI76" s="53">
        <f t="shared" si="10"/>
        <v>0.30750837348109783</v>
      </c>
      <c r="AJ76" s="53">
        <f t="shared" si="10"/>
        <v>0.30750837348109783</v>
      </c>
      <c r="AK76" s="53">
        <f t="shared" si="10"/>
        <v>0.30750837348109783</v>
      </c>
      <c r="AL76" s="53">
        <f t="shared" si="10"/>
        <v>0.30750837348109783</v>
      </c>
      <c r="AM76" s="53">
        <f t="shared" si="10"/>
        <v>0.30750837348109783</v>
      </c>
      <c r="AN76" s="53">
        <f t="shared" si="10"/>
        <v>0.30750837348109783</v>
      </c>
      <c r="AO76" s="53">
        <f t="shared" si="10"/>
        <v>0.30750837348109783</v>
      </c>
      <c r="AP76" s="53">
        <f t="shared" si="10"/>
        <v>0.30750837348109783</v>
      </c>
      <c r="AQ76" s="53">
        <f t="shared" si="10"/>
        <v>0.30750837348109783</v>
      </c>
      <c r="AR76" s="53">
        <f t="shared" si="10"/>
        <v>0.30750837348109783</v>
      </c>
      <c r="AS76" s="53">
        <f t="shared" si="10"/>
        <v>0.30750837348109783</v>
      </c>
      <c r="AT76" s="53">
        <f t="shared" si="10"/>
        <v>0.30750837348109783</v>
      </c>
      <c r="AU76" s="53">
        <f t="shared" si="10"/>
        <v>0.30750837348109783</v>
      </c>
      <c r="AV76" s="53">
        <f t="shared" si="10"/>
        <v>0.30750837348109783</v>
      </c>
      <c r="AW76" s="53">
        <f t="shared" si="10"/>
        <v>0.30750837348109783</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-0.10856339999999998</v>
      </c>
      <c r="F77" s="54">
        <f>IF('Fixed data'!$G$19=FALSE,F64+F76,F64)</f>
        <v>-9.2071809940610413E-2</v>
      </c>
      <c r="G77" s="54">
        <f>IF('Fixed data'!$G$19=FALSE,G64+G76,G64)</f>
        <v>-7.2619074270644887E-2</v>
      </c>
      <c r="H77" s="54">
        <f>IF('Fixed data'!$G$19=FALSE,H64+H76,H64)</f>
        <v>-5.4542661352514593E-2</v>
      </c>
      <c r="I77" s="54">
        <f>IF('Fixed data'!$G$19=FALSE,I64+I76,I64)</f>
        <v>-3.7866253251556042E-2</v>
      </c>
      <c r="J77" s="54">
        <f>IF('Fixed data'!$G$19=FALSE,J64+J76,J64)</f>
        <v>-1.6160140692701636E-2</v>
      </c>
      <c r="K77" s="54">
        <f>IF('Fixed data'!$G$19=FALSE,K64+K76,K64)</f>
        <v>0.10596227603335454</v>
      </c>
      <c r="L77" s="54">
        <f>IF('Fixed data'!$G$19=FALSE,L64+L76,L64)</f>
        <v>0.15403544548109779</v>
      </c>
      <c r="M77" s="54">
        <f>IF('Fixed data'!$G$19=FALSE,M64+M76,M64)</f>
        <v>0.15652386148109781</v>
      </c>
      <c r="N77" s="54">
        <f>IF('Fixed data'!$G$19=FALSE,N64+N76,N64)</f>
        <v>0.15901227748109781</v>
      </c>
      <c r="O77" s="54">
        <f>IF('Fixed data'!$G$19=FALSE,O64+O76,O64)</f>
        <v>0.1615006934810978</v>
      </c>
      <c r="P77" s="54">
        <f>IF('Fixed data'!$G$19=FALSE,P64+P76,P64)</f>
        <v>0.16398910948109779</v>
      </c>
      <c r="Q77" s="54">
        <f>IF('Fixed data'!$G$19=FALSE,Q64+Q76,Q64)</f>
        <v>0.16647752548109779</v>
      </c>
      <c r="R77" s="54">
        <f>IF('Fixed data'!$G$19=FALSE,R64+R76,R64)</f>
        <v>0.16896594148109778</v>
      </c>
      <c r="S77" s="54">
        <f>IF('Fixed data'!$G$19=FALSE,S64+S76,S64)</f>
        <v>0.1714543574810978</v>
      </c>
      <c r="T77" s="54">
        <f>IF('Fixed data'!$G$19=FALSE,T64+T76,T64)</f>
        <v>0.1739427734810978</v>
      </c>
      <c r="U77" s="54">
        <f>IF('Fixed data'!$G$19=FALSE,U64+U76,U64)</f>
        <v>0.17643118948109782</v>
      </c>
      <c r="V77" s="54">
        <f>IF('Fixed data'!$G$19=FALSE,V64+V76,V64)</f>
        <v>0.17891960548109781</v>
      </c>
      <c r="W77" s="54">
        <f>IF('Fixed data'!$G$19=FALSE,W64+W76,W64)</f>
        <v>0.1814080214810978</v>
      </c>
      <c r="X77" s="54">
        <f>IF('Fixed data'!$G$19=FALSE,X64+X76,X64)</f>
        <v>0.1838964374810978</v>
      </c>
      <c r="Y77" s="54">
        <f>IF('Fixed data'!$G$19=FALSE,Y64+Y76,Y64)</f>
        <v>0.18638485348109779</v>
      </c>
      <c r="Z77" s="54">
        <f>IF('Fixed data'!$G$19=FALSE,Z64+Z76,Z64)</f>
        <v>0.18887326948109778</v>
      </c>
      <c r="AA77" s="54">
        <f>IF('Fixed data'!$G$19=FALSE,AA64+AA76,AA64)</f>
        <v>0.1913616854810978</v>
      </c>
      <c r="AB77" s="54">
        <f>IF('Fixed data'!$G$19=FALSE,AB64+AB76,AB64)</f>
        <v>0.1938501014810978</v>
      </c>
      <c r="AC77" s="54">
        <f>IF('Fixed data'!$G$19=FALSE,AC64+AC76,AC64)</f>
        <v>0.19633851748109782</v>
      </c>
      <c r="AD77" s="54">
        <f>IF('Fixed data'!$G$19=FALSE,AD64+AD76,AD64)</f>
        <v>0.19882693348109781</v>
      </c>
      <c r="AE77" s="54">
        <f>IF('Fixed data'!$G$19=FALSE,AE64+AE76,AE64)</f>
        <v>0.20131534948109781</v>
      </c>
      <c r="AF77" s="54">
        <f>IF('Fixed data'!$G$19=FALSE,AF64+AF76,AF64)</f>
        <v>0.2038037654810978</v>
      </c>
      <c r="AG77" s="54">
        <f>IF('Fixed data'!$G$19=FALSE,AG64+AG76,AG64)</f>
        <v>0.20629218148109779</v>
      </c>
      <c r="AH77" s="54">
        <f>IF('Fixed data'!$G$19=FALSE,AH64+AH76,AH64)</f>
        <v>0.20878059748109781</v>
      </c>
      <c r="AI77" s="54">
        <f>IF('Fixed data'!$G$19=FALSE,AI64+AI76,AI64)</f>
        <v>0.21126901348109781</v>
      </c>
      <c r="AJ77" s="54">
        <f>IF('Fixed data'!$G$19=FALSE,AJ64+AJ76,AJ64)</f>
        <v>0.2137574294810978</v>
      </c>
      <c r="AK77" s="54">
        <f>IF('Fixed data'!$G$19=FALSE,AK64+AK76,AK64)</f>
        <v>0.21624584548109782</v>
      </c>
      <c r="AL77" s="54">
        <f>IF('Fixed data'!$G$19=FALSE,AL64+AL76,AL64)</f>
        <v>0.21873426148109781</v>
      </c>
      <c r="AM77" s="54">
        <f>IF('Fixed data'!$G$19=FALSE,AM64+AM76,AM64)</f>
        <v>0.22122267748109781</v>
      </c>
      <c r="AN77" s="54">
        <f>IF('Fixed data'!$G$19=FALSE,AN64+AN76,AN64)</f>
        <v>0.2237110934810978</v>
      </c>
      <c r="AO77" s="54">
        <f>IF('Fixed data'!$G$19=FALSE,AO64+AO76,AO64)</f>
        <v>0.22619950948109779</v>
      </c>
      <c r="AP77" s="54">
        <f>IF('Fixed data'!$G$19=FALSE,AP64+AP76,AP64)</f>
        <v>0.22868792548109781</v>
      </c>
      <c r="AQ77" s="54">
        <f>IF('Fixed data'!$G$19=FALSE,AQ64+AQ76,AQ64)</f>
        <v>0.23117634148109781</v>
      </c>
      <c r="AR77" s="54">
        <f>IF('Fixed data'!$G$19=FALSE,AR64+AR76,AR64)</f>
        <v>0.23366475748109783</v>
      </c>
      <c r="AS77" s="54">
        <f>IF('Fixed data'!$G$19=FALSE,AS64+AS76,AS64)</f>
        <v>0.23615317348109782</v>
      </c>
      <c r="AT77" s="54">
        <f>IF('Fixed data'!$G$19=FALSE,AT64+AT76,AT64)</f>
        <v>0.23864158948109782</v>
      </c>
      <c r="AU77" s="54">
        <f>IF('Fixed data'!$G$19=FALSE,AU64+AU76,AU64)</f>
        <v>0.24113000548109781</v>
      </c>
      <c r="AV77" s="54">
        <f>IF('Fixed data'!$G$19=FALSE,AV64+AV76,AV64)</f>
        <v>0.2436184214810978</v>
      </c>
      <c r="AW77" s="54">
        <f>IF('Fixed data'!$G$19=FALSE,AW64+AW76,AW64)</f>
        <v>0.24610683748109782</v>
      </c>
      <c r="AX77" s="54">
        <f>IF('Fixed data'!$G$19=FALSE,AX64+AX76,AX64)</f>
        <v>-5.8913120000000013E-2</v>
      </c>
      <c r="AY77" s="54">
        <f>IF('Fixed data'!$G$19=FALSE,AY64+AY76,AY64)</f>
        <v>-4.7837224000000012E-2</v>
      </c>
      <c r="AZ77" s="54">
        <f>IF('Fixed data'!$G$19=FALSE,AZ64+AZ76,AZ64)</f>
        <v>-3.7273110222222225E-2</v>
      </c>
      <c r="BA77" s="54">
        <f>IF('Fixed data'!$G$19=FALSE,BA64+BA76,BA64)</f>
        <v>-2.7199136888888888E-2</v>
      </c>
      <c r="BB77" s="54">
        <f>IF('Fixed data'!$G$19=FALSE,BB64+BB76,BB64)</f>
        <v>-1.7646566222222222E-2</v>
      </c>
      <c r="BC77" s="54">
        <f>IF('Fixed data'!$G$19=FALSE,BC64+BC76,BC64)</f>
        <v>-8.5755493333333332E-3</v>
      </c>
      <c r="BD77" s="54">
        <f>IF('Fixed data'!$G$19=FALSE,BD64+BD76,BD64)</f>
        <v>0</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-0.10489217391304347</v>
      </c>
      <c r="F80" s="55">
        <f t="shared" ref="F80:BD80" si="11">F77*F78</f>
        <v>-8.5950019781661571E-2</v>
      </c>
      <c r="G80" s="55">
        <f t="shared" si="11"/>
        <v>-6.5498244330772518E-2</v>
      </c>
      <c r="H80" s="55">
        <f t="shared" si="11"/>
        <v>-4.7530778313644148E-2</v>
      </c>
      <c r="I80" s="55">
        <f t="shared" si="11"/>
        <v>-3.1882369167279531E-2</v>
      </c>
      <c r="J80" s="55">
        <f t="shared" si="11"/>
        <v>-1.3146284865616715E-2</v>
      </c>
      <c r="K80" s="55">
        <f t="shared" si="11"/>
        <v>8.3285391135700354E-2</v>
      </c>
      <c r="L80" s="55">
        <f t="shared" si="11"/>
        <v>0.1169762973652639</v>
      </c>
      <c r="M80" s="55">
        <f t="shared" si="11"/>
        <v>0.11484640505539839</v>
      </c>
      <c r="N80" s="55">
        <f t="shared" si="11"/>
        <v>0.11272679511718897</v>
      </c>
      <c r="O80" s="55">
        <f t="shared" si="11"/>
        <v>0.11061920776417912</v>
      </c>
      <c r="P80" s="55">
        <f t="shared" si="11"/>
        <v>0.10852525375589797</v>
      </c>
      <c r="Q80" s="55">
        <f t="shared" si="11"/>
        <v>0.10644642116318206</v>
      </c>
      <c r="R80" s="55">
        <f t="shared" si="11"/>
        <v>0.10438408182397615</v>
      </c>
      <c r="S80" s="55">
        <f t="shared" si="11"/>
        <v>0.10233949750281092</v>
      </c>
      <c r="T80" s="55">
        <f t="shared" si="11"/>
        <v>0.10031382576661527</v>
      </c>
      <c r="U80" s="55">
        <f t="shared" si="11"/>
        <v>9.8308125589005743E-2</v>
      </c>
      <c r="V80" s="55">
        <f t="shared" si="11"/>
        <v>9.6323362694696837E-2</v>
      </c>
      <c r="W80" s="55">
        <f t="shared" si="11"/>
        <v>9.4360414655200078E-2</v>
      </c>
      <c r="X80" s="55">
        <f t="shared" si="11"/>
        <v>9.2420075746521335E-2</v>
      </c>
      <c r="Y80" s="55">
        <f t="shared" si="11"/>
        <v>9.0503061579125868E-2</v>
      </c>
      <c r="Z80" s="55">
        <f t="shared" si="11"/>
        <v>8.8610013510018154E-2</v>
      </c>
      <c r="AA80" s="55">
        <f t="shared" si="11"/>
        <v>8.674150284637841E-2</v>
      </c>
      <c r="AB80" s="55">
        <f t="shared" si="11"/>
        <v>8.4898034849807624E-2</v>
      </c>
      <c r="AC80" s="55">
        <f t="shared" si="11"/>
        <v>8.3080052549859618E-2</v>
      </c>
      <c r="AD80" s="55">
        <f t="shared" si="11"/>
        <v>8.1287940375179599E-2</v>
      </c>
      <c r="AE80" s="55">
        <f t="shared" si="11"/>
        <v>7.9522027610223936E-2</v>
      </c>
      <c r="AF80" s="55">
        <f t="shared" si="11"/>
        <v>7.7782591685205224E-2</v>
      </c>
      <c r="AG80" s="55">
        <f t="shared" si="11"/>
        <v>7.606986130658909E-2</v>
      </c>
      <c r="AH80" s="55">
        <f t="shared" si="11"/>
        <v>7.4384019435164581E-2</v>
      </c>
      <c r="AI80" s="55">
        <f t="shared" si="11"/>
        <v>8.4504889563300892E-2</v>
      </c>
      <c r="AJ80" s="55">
        <f t="shared" si="11"/>
        <v>8.3009926189431107E-2</v>
      </c>
      <c r="AK80" s="55">
        <f t="shared" si="11"/>
        <v>8.1530359493757365E-2</v>
      </c>
      <c r="AL80" s="55">
        <f t="shared" si="11"/>
        <v>8.0066560814128648E-2</v>
      </c>
      <c r="AM80" s="55">
        <f t="shared" si="11"/>
        <v>7.8618866795501549E-2</v>
      </c>
      <c r="AN80" s="55">
        <f t="shared" si="11"/>
        <v>7.718758109586632E-2</v>
      </c>
      <c r="AO80" s="55">
        <f t="shared" si="11"/>
        <v>7.5772976022229308E-2</v>
      </c>
      <c r="AP80" s="55">
        <f t="shared" si="11"/>
        <v>7.4375294099279926E-2</v>
      </c>
      <c r="AQ80" s="55">
        <f t="shared" si="11"/>
        <v>7.2994749573274842E-2</v>
      </c>
      <c r="AR80" s="55">
        <f t="shared" si="11"/>
        <v>7.1631529853583106E-2</v>
      </c>
      <c r="AS80" s="55">
        <f t="shared" si="11"/>
        <v>7.0285796894246688E-2</v>
      </c>
      <c r="AT80" s="55">
        <f t="shared" si="11"/>
        <v>6.8957688517829269E-2</v>
      </c>
      <c r="AU80" s="55">
        <f t="shared" si="11"/>
        <v>6.7647319683741741E-2</v>
      </c>
      <c r="AV80" s="55">
        <f t="shared" si="11"/>
        <v>6.6354783703156506E-2</v>
      </c>
      <c r="AW80" s="55">
        <f t="shared" si="11"/>
        <v>6.5080153402545624E-2</v>
      </c>
      <c r="AX80" s="55">
        <f t="shared" si="11"/>
        <v>-1.5125149878131447E-2</v>
      </c>
      <c r="AY80" s="55">
        <f t="shared" si="11"/>
        <v>-1.1923847374188125E-2</v>
      </c>
      <c r="AZ80" s="55">
        <f t="shared" si="11"/>
        <v>-9.0200479814158286E-3</v>
      </c>
      <c r="BA80" s="55">
        <f t="shared" si="11"/>
        <v>-6.3904451591820051E-3</v>
      </c>
      <c r="BB80" s="55">
        <f t="shared" si="11"/>
        <v>-4.0253066892676215E-3</v>
      </c>
      <c r="BC80" s="55">
        <f t="shared" si="11"/>
        <v>-1.8991684621549884E-3</v>
      </c>
      <c r="BD80" s="55">
        <f t="shared" si="11"/>
        <v>0</v>
      </c>
    </row>
    <row r="81" spans="1:56" x14ac:dyDescent="0.3">
      <c r="A81" s="74"/>
      <c r="B81" s="15" t="s">
        <v>18</v>
      </c>
      <c r="C81" s="15"/>
      <c r="D81" s="14" t="s">
        <v>40</v>
      </c>
      <c r="E81" s="56">
        <f>+E80</f>
        <v>-0.10489217391304347</v>
      </c>
      <c r="F81" s="56">
        <f t="shared" ref="F81:BD81" si="12">+E81+F80</f>
        <v>-0.19084219369470504</v>
      </c>
      <c r="G81" s="56">
        <f t="shared" si="12"/>
        <v>-0.25634043802547757</v>
      </c>
      <c r="H81" s="56">
        <f t="shared" si="12"/>
        <v>-0.30387121633912173</v>
      </c>
      <c r="I81" s="56">
        <f t="shared" si="12"/>
        <v>-0.33575358550640128</v>
      </c>
      <c r="J81" s="56">
        <f t="shared" si="12"/>
        <v>-0.34889987037201797</v>
      </c>
      <c r="K81" s="56">
        <f t="shared" si="12"/>
        <v>-0.26561447923631765</v>
      </c>
      <c r="L81" s="56">
        <f t="shared" si="12"/>
        <v>-0.14863818187105377</v>
      </c>
      <c r="M81" s="56">
        <f t="shared" si="12"/>
        <v>-3.3791776815655372E-2</v>
      </c>
      <c r="N81" s="56">
        <f t="shared" si="12"/>
        <v>7.8935018301533599E-2</v>
      </c>
      <c r="O81" s="56">
        <f t="shared" si="12"/>
        <v>0.18955422606571271</v>
      </c>
      <c r="P81" s="56">
        <f t="shared" si="12"/>
        <v>0.29807947982161065</v>
      </c>
      <c r="Q81" s="56">
        <f t="shared" si="12"/>
        <v>0.40452590098479269</v>
      </c>
      <c r="R81" s="56">
        <f t="shared" si="12"/>
        <v>0.50890998280876887</v>
      </c>
      <c r="S81" s="56">
        <f t="shared" si="12"/>
        <v>0.61124948031157977</v>
      </c>
      <c r="T81" s="56">
        <f t="shared" si="12"/>
        <v>0.71156330607819507</v>
      </c>
      <c r="U81" s="56">
        <f t="shared" si="12"/>
        <v>0.80987143166720077</v>
      </c>
      <c r="V81" s="56">
        <f t="shared" si="12"/>
        <v>0.90619479436189765</v>
      </c>
      <c r="W81" s="56">
        <f t="shared" si="12"/>
        <v>1.0005552090170977</v>
      </c>
      <c r="X81" s="56">
        <f t="shared" si="12"/>
        <v>1.0929752847636189</v>
      </c>
      <c r="Y81" s="56">
        <f t="shared" si="12"/>
        <v>1.1834783463427447</v>
      </c>
      <c r="Z81" s="56">
        <f t="shared" si="12"/>
        <v>1.2720883598527628</v>
      </c>
      <c r="AA81" s="56">
        <f t="shared" si="12"/>
        <v>1.3588298626991413</v>
      </c>
      <c r="AB81" s="56">
        <f t="shared" si="12"/>
        <v>1.4437278975489489</v>
      </c>
      <c r="AC81" s="56">
        <f t="shared" si="12"/>
        <v>1.5268079500988085</v>
      </c>
      <c r="AD81" s="56">
        <f t="shared" si="12"/>
        <v>1.6080958904739882</v>
      </c>
      <c r="AE81" s="56">
        <f t="shared" si="12"/>
        <v>1.6876179180842121</v>
      </c>
      <c r="AF81" s="56">
        <f t="shared" si="12"/>
        <v>1.7654005097694174</v>
      </c>
      <c r="AG81" s="56">
        <f t="shared" si="12"/>
        <v>1.8414703710760065</v>
      </c>
      <c r="AH81" s="56">
        <f t="shared" si="12"/>
        <v>1.9158543905111711</v>
      </c>
      <c r="AI81" s="56">
        <f t="shared" si="12"/>
        <v>2.0003592800744721</v>
      </c>
      <c r="AJ81" s="56">
        <f t="shared" si="12"/>
        <v>2.0833692062639031</v>
      </c>
      <c r="AK81" s="56">
        <f t="shared" si="12"/>
        <v>2.1648995657576604</v>
      </c>
      <c r="AL81" s="56">
        <f t="shared" si="12"/>
        <v>2.2449661265717888</v>
      </c>
      <c r="AM81" s="56">
        <f t="shared" si="12"/>
        <v>2.3235849933672905</v>
      </c>
      <c r="AN81" s="56">
        <f t="shared" si="12"/>
        <v>2.4007725744631569</v>
      </c>
      <c r="AO81" s="56">
        <f t="shared" si="12"/>
        <v>2.4765455504853864</v>
      </c>
      <c r="AP81" s="56">
        <f t="shared" si="12"/>
        <v>2.5509208445846663</v>
      </c>
      <c r="AQ81" s="56">
        <f t="shared" si="12"/>
        <v>2.6239155941579413</v>
      </c>
      <c r="AR81" s="56">
        <f t="shared" si="12"/>
        <v>2.6955471240115245</v>
      </c>
      <c r="AS81" s="56">
        <f t="shared" si="12"/>
        <v>2.7658329209057713</v>
      </c>
      <c r="AT81" s="56">
        <f t="shared" si="12"/>
        <v>2.8347906094236004</v>
      </c>
      <c r="AU81" s="56">
        <f t="shared" si="12"/>
        <v>2.9024379291073421</v>
      </c>
      <c r="AV81" s="56">
        <f t="shared" si="12"/>
        <v>2.9687927128104987</v>
      </c>
      <c r="AW81" s="56">
        <f t="shared" si="12"/>
        <v>3.0338728662130445</v>
      </c>
      <c r="AX81" s="56">
        <f t="shared" si="12"/>
        <v>3.018747716334913</v>
      </c>
      <c r="AY81" s="56">
        <f t="shared" si="12"/>
        <v>3.006823868960725</v>
      </c>
      <c r="AZ81" s="56">
        <f t="shared" si="12"/>
        <v>2.9978038209793092</v>
      </c>
      <c r="BA81" s="56">
        <f t="shared" si="12"/>
        <v>2.9914133758201271</v>
      </c>
      <c r="BB81" s="56">
        <f t="shared" si="12"/>
        <v>2.9873880691308594</v>
      </c>
      <c r="BC81" s="56">
        <f t="shared" si="12"/>
        <v>2.9854889006687042</v>
      </c>
      <c r="BD81" s="56">
        <f t="shared" si="12"/>
        <v>2.9854889006687042</v>
      </c>
    </row>
    <row r="82" spans="1:56" x14ac:dyDescent="0.3">
      <c r="A82" s="74"/>
      <c r="B82" s="14"/>
    </row>
    <row r="83" spans="1:56" x14ac:dyDescent="0.3">
      <c r="A83" s="74"/>
    </row>
    <row r="84" spans="1:56" x14ac:dyDescent="0.3">
      <c r="A84" s="116"/>
      <c r="B84" s="123" t="s">
        <v>215</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320</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80" t="s">
        <v>298</v>
      </c>
      <c r="B86" s="4" t="s">
        <v>210</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80"/>
      <c r="B87" s="4" t="s">
        <v>211</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80"/>
      <c r="B88" s="4" t="s">
        <v>212</v>
      </c>
      <c r="D88" s="4" t="s">
        <v>207</v>
      </c>
      <c r="E88" s="43">
        <f>-'Baseline scenario'!E31-'Workings 1'!C21</f>
        <v>0</v>
      </c>
      <c r="F88" s="43">
        <f>-'Baseline scenario'!F31-'Workings 1'!D21</f>
        <v>1440</v>
      </c>
      <c r="G88" s="43">
        <f>-'Baseline scenario'!G31-'Workings 1'!E21</f>
        <v>2770</v>
      </c>
      <c r="H88" s="43">
        <f>-'Baseline scenario'!H31-'Workings 1'!F21</f>
        <v>4211</v>
      </c>
      <c r="I88" s="43">
        <f>-'Baseline scenario'!I31-'Workings 1'!G21</f>
        <v>5541</v>
      </c>
      <c r="J88" s="43">
        <f>-'Baseline scenario'!J31-'Workings 1'!H21</f>
        <v>6871</v>
      </c>
      <c r="K88" s="43">
        <f>-'Baseline scenario'!K31-'Workings 1'!I21</f>
        <v>8311</v>
      </c>
      <c r="L88" s="43">
        <f>-'Baseline scenario'!L31-'Workings 1'!J21</f>
        <v>9641</v>
      </c>
      <c r="M88" s="43">
        <f>L88</f>
        <v>9641</v>
      </c>
      <c r="N88" s="43">
        <f t="shared" ref="N88:AW88" si="13">M88</f>
        <v>9641</v>
      </c>
      <c r="O88" s="43">
        <f t="shared" si="13"/>
        <v>9641</v>
      </c>
      <c r="P88" s="43">
        <f t="shared" si="13"/>
        <v>9641</v>
      </c>
      <c r="Q88" s="43">
        <f t="shared" si="13"/>
        <v>9641</v>
      </c>
      <c r="R88" s="43">
        <f t="shared" si="13"/>
        <v>9641</v>
      </c>
      <c r="S88" s="43">
        <f t="shared" si="13"/>
        <v>9641</v>
      </c>
      <c r="T88" s="43">
        <f t="shared" si="13"/>
        <v>9641</v>
      </c>
      <c r="U88" s="43">
        <f t="shared" si="13"/>
        <v>9641</v>
      </c>
      <c r="V88" s="43">
        <f t="shared" si="13"/>
        <v>9641</v>
      </c>
      <c r="W88" s="43">
        <f t="shared" si="13"/>
        <v>9641</v>
      </c>
      <c r="X88" s="43">
        <f t="shared" si="13"/>
        <v>9641</v>
      </c>
      <c r="Y88" s="43">
        <f t="shared" si="13"/>
        <v>9641</v>
      </c>
      <c r="Z88" s="43">
        <f t="shared" si="13"/>
        <v>9641</v>
      </c>
      <c r="AA88" s="43">
        <f t="shared" si="13"/>
        <v>9641</v>
      </c>
      <c r="AB88" s="43">
        <f t="shared" si="13"/>
        <v>9641</v>
      </c>
      <c r="AC88" s="43">
        <f t="shared" si="13"/>
        <v>9641</v>
      </c>
      <c r="AD88" s="43">
        <f t="shared" si="13"/>
        <v>9641</v>
      </c>
      <c r="AE88" s="43">
        <f t="shared" si="13"/>
        <v>9641</v>
      </c>
      <c r="AF88" s="43">
        <f t="shared" si="13"/>
        <v>9641</v>
      </c>
      <c r="AG88" s="43">
        <f t="shared" si="13"/>
        <v>9641</v>
      </c>
      <c r="AH88" s="43">
        <f t="shared" si="13"/>
        <v>9641</v>
      </c>
      <c r="AI88" s="43">
        <f t="shared" si="13"/>
        <v>9641</v>
      </c>
      <c r="AJ88" s="43">
        <f t="shared" si="13"/>
        <v>9641</v>
      </c>
      <c r="AK88" s="43">
        <f t="shared" si="13"/>
        <v>9641</v>
      </c>
      <c r="AL88" s="43">
        <f t="shared" si="13"/>
        <v>9641</v>
      </c>
      <c r="AM88" s="43">
        <f t="shared" si="13"/>
        <v>9641</v>
      </c>
      <c r="AN88" s="43">
        <f t="shared" si="13"/>
        <v>9641</v>
      </c>
      <c r="AO88" s="43">
        <f t="shared" si="13"/>
        <v>9641</v>
      </c>
      <c r="AP88" s="43">
        <f t="shared" si="13"/>
        <v>9641</v>
      </c>
      <c r="AQ88" s="43">
        <f t="shared" si="13"/>
        <v>9641</v>
      </c>
      <c r="AR88" s="43">
        <f t="shared" si="13"/>
        <v>9641</v>
      </c>
      <c r="AS88" s="43">
        <f t="shared" si="13"/>
        <v>9641</v>
      </c>
      <c r="AT88" s="43">
        <f t="shared" si="13"/>
        <v>9641</v>
      </c>
      <c r="AU88" s="43">
        <f t="shared" si="13"/>
        <v>9641</v>
      </c>
      <c r="AV88" s="43">
        <f t="shared" si="13"/>
        <v>9641</v>
      </c>
      <c r="AW88" s="43">
        <f t="shared" si="13"/>
        <v>9641</v>
      </c>
      <c r="AX88" s="43"/>
      <c r="AY88" s="43"/>
      <c r="AZ88" s="43"/>
      <c r="BA88" s="43"/>
      <c r="BB88" s="43"/>
      <c r="BC88" s="43"/>
      <c r="BD88" s="43"/>
    </row>
    <row r="89" spans="1:56" x14ac:dyDescent="0.3">
      <c r="A89" s="180"/>
      <c r="B89" s="4" t="s">
        <v>213</v>
      </c>
      <c r="D89" s="4" t="s">
        <v>88</v>
      </c>
      <c r="E89" s="43">
        <f>-'Baseline scenario'!E32-'Workings 1'!C40</f>
        <v>0</v>
      </c>
      <c r="F89" s="43">
        <f>-'Baseline scenario'!F32-'Workings 1'!D40</f>
        <v>55408</v>
      </c>
      <c r="G89" s="43">
        <f>-'Baseline scenario'!G32-'Workings 1'!E40</f>
        <v>121898</v>
      </c>
      <c r="H89" s="43">
        <f>-'Baseline scenario'!H32-'Workings 1'!F40</f>
        <v>177307</v>
      </c>
      <c r="I89" s="43">
        <f>-'Baseline scenario'!I32-'Workings 1'!G40</f>
        <v>232715</v>
      </c>
      <c r="J89" s="43">
        <f>-'Baseline scenario'!J32-'Workings 1'!H40</f>
        <v>299205</v>
      </c>
      <c r="K89" s="43">
        <f>-'Baseline scenario'!K32-'Workings 1'!I40</f>
        <v>354613</v>
      </c>
      <c r="L89" s="43">
        <f>-'Baseline scenario'!L32-'Workings 1'!J40</f>
        <v>421103</v>
      </c>
      <c r="M89" s="43">
        <f>L89</f>
        <v>421103</v>
      </c>
      <c r="N89" s="43">
        <f t="shared" ref="N89:AW89" si="14">M89</f>
        <v>421103</v>
      </c>
      <c r="O89" s="43">
        <f t="shared" si="14"/>
        <v>421103</v>
      </c>
      <c r="P89" s="43">
        <f t="shared" si="14"/>
        <v>421103</v>
      </c>
      <c r="Q89" s="43">
        <f t="shared" si="14"/>
        <v>421103</v>
      </c>
      <c r="R89" s="43">
        <f t="shared" si="14"/>
        <v>421103</v>
      </c>
      <c r="S89" s="43">
        <f t="shared" si="14"/>
        <v>421103</v>
      </c>
      <c r="T89" s="43">
        <f t="shared" si="14"/>
        <v>421103</v>
      </c>
      <c r="U89" s="43">
        <f t="shared" si="14"/>
        <v>421103</v>
      </c>
      <c r="V89" s="43">
        <f t="shared" si="14"/>
        <v>421103</v>
      </c>
      <c r="W89" s="43">
        <f t="shared" si="14"/>
        <v>421103</v>
      </c>
      <c r="X89" s="43">
        <f t="shared" si="14"/>
        <v>421103</v>
      </c>
      <c r="Y89" s="43">
        <f t="shared" si="14"/>
        <v>421103</v>
      </c>
      <c r="Z89" s="43">
        <f t="shared" si="14"/>
        <v>421103</v>
      </c>
      <c r="AA89" s="43">
        <f t="shared" si="14"/>
        <v>421103</v>
      </c>
      <c r="AB89" s="43">
        <f t="shared" si="14"/>
        <v>421103</v>
      </c>
      <c r="AC89" s="43">
        <f t="shared" si="14"/>
        <v>421103</v>
      </c>
      <c r="AD89" s="43">
        <f t="shared" si="14"/>
        <v>421103</v>
      </c>
      <c r="AE89" s="43">
        <f t="shared" si="14"/>
        <v>421103</v>
      </c>
      <c r="AF89" s="43">
        <f t="shared" si="14"/>
        <v>421103</v>
      </c>
      <c r="AG89" s="43">
        <f t="shared" si="14"/>
        <v>421103</v>
      </c>
      <c r="AH89" s="43">
        <f t="shared" si="14"/>
        <v>421103</v>
      </c>
      <c r="AI89" s="43">
        <f t="shared" si="14"/>
        <v>421103</v>
      </c>
      <c r="AJ89" s="43">
        <f t="shared" si="14"/>
        <v>421103</v>
      </c>
      <c r="AK89" s="43">
        <f t="shared" si="14"/>
        <v>421103</v>
      </c>
      <c r="AL89" s="43">
        <f t="shared" si="14"/>
        <v>421103</v>
      </c>
      <c r="AM89" s="43">
        <f t="shared" si="14"/>
        <v>421103</v>
      </c>
      <c r="AN89" s="43">
        <f t="shared" si="14"/>
        <v>421103</v>
      </c>
      <c r="AO89" s="43">
        <f t="shared" si="14"/>
        <v>421103</v>
      </c>
      <c r="AP89" s="43">
        <f t="shared" si="14"/>
        <v>421103</v>
      </c>
      <c r="AQ89" s="43">
        <f t="shared" si="14"/>
        <v>421103</v>
      </c>
      <c r="AR89" s="43">
        <f t="shared" si="14"/>
        <v>421103</v>
      </c>
      <c r="AS89" s="43">
        <f t="shared" si="14"/>
        <v>421103</v>
      </c>
      <c r="AT89" s="43">
        <f t="shared" si="14"/>
        <v>421103</v>
      </c>
      <c r="AU89" s="43">
        <f t="shared" si="14"/>
        <v>421103</v>
      </c>
      <c r="AV89" s="43">
        <f t="shared" si="14"/>
        <v>421103</v>
      </c>
      <c r="AW89" s="43">
        <f t="shared" si="14"/>
        <v>421103</v>
      </c>
      <c r="AX89" s="43"/>
      <c r="AY89" s="43"/>
      <c r="AZ89" s="43"/>
      <c r="BA89" s="43"/>
      <c r="BB89" s="43"/>
      <c r="BC89" s="43"/>
      <c r="BD89" s="43"/>
    </row>
    <row r="90" spans="1:56" ht="16.5" x14ac:dyDescent="0.3">
      <c r="A90" s="180"/>
      <c r="B90" s="4" t="s">
        <v>330</v>
      </c>
      <c r="D90" s="4" t="s">
        <v>89</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80"/>
      <c r="B91" s="4" t="s">
        <v>331</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80"/>
      <c r="B92" s="4" t="s">
        <v>332</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80"/>
      <c r="B93" s="4" t="s">
        <v>214</v>
      </c>
      <c r="D93" s="4" t="s">
        <v>90</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333</v>
      </c>
    </row>
    <row r="97" spans="1:3" x14ac:dyDescent="0.3">
      <c r="B97" s="69" t="s">
        <v>153</v>
      </c>
    </row>
    <row r="98" spans="1:3" x14ac:dyDescent="0.3">
      <c r="B98" s="4" t="s">
        <v>317</v>
      </c>
    </row>
    <row r="99" spans="1:3" x14ac:dyDescent="0.3">
      <c r="B99" s="4" t="s">
        <v>335</v>
      </c>
    </row>
    <row r="100" spans="1:3" ht="16.5" x14ac:dyDescent="0.3">
      <c r="A100" s="85">
        <v>2</v>
      </c>
      <c r="B100" s="69" t="s">
        <v>152</v>
      </c>
    </row>
    <row r="105" spans="1:3" x14ac:dyDescent="0.3">
      <c r="C105" s="36"/>
    </row>
    <row r="170" spans="2:2" x14ac:dyDescent="0.3">
      <c r="B170" s="4" t="s">
        <v>196</v>
      </c>
    </row>
    <row r="171" spans="2:2" x14ac:dyDescent="0.3">
      <c r="B171" s="4" t="s">
        <v>195</v>
      </c>
    </row>
    <row r="172" spans="2:2" x14ac:dyDescent="0.3">
      <c r="B172" s="4" t="s">
        <v>318</v>
      </c>
    </row>
    <row r="173" spans="2:2" x14ac:dyDescent="0.3">
      <c r="B173" s="4" t="s">
        <v>156</v>
      </c>
    </row>
    <row r="174" spans="2:2" x14ac:dyDescent="0.3">
      <c r="B174" s="4" t="s">
        <v>157</v>
      </c>
    </row>
    <row r="175" spans="2:2" x14ac:dyDescent="0.3">
      <c r="B175" s="4" t="s">
        <v>158</v>
      </c>
    </row>
    <row r="176" spans="2:2" x14ac:dyDescent="0.3">
      <c r="B176" s="4" t="s">
        <v>159</v>
      </c>
    </row>
    <row r="177" spans="2:2" x14ac:dyDescent="0.3">
      <c r="B177" s="4" t="s">
        <v>160</v>
      </c>
    </row>
    <row r="178" spans="2:2" x14ac:dyDescent="0.3">
      <c r="B178" s="4" t="s">
        <v>161</v>
      </c>
    </row>
    <row r="179" spans="2:2" x14ac:dyDescent="0.3">
      <c r="B179" s="4" t="s">
        <v>162</v>
      </c>
    </row>
    <row r="180" spans="2:2" x14ac:dyDescent="0.3">
      <c r="B180" s="4" t="s">
        <v>163</v>
      </c>
    </row>
    <row r="181" spans="2:2" x14ac:dyDescent="0.3">
      <c r="B181" s="4" t="s">
        <v>164</v>
      </c>
    </row>
    <row r="182" spans="2:2" x14ac:dyDescent="0.3">
      <c r="B182" s="4" t="s">
        <v>197</v>
      </c>
    </row>
    <row r="183" spans="2:2" x14ac:dyDescent="0.3">
      <c r="B183" s="4" t="s">
        <v>165</v>
      </c>
    </row>
    <row r="184" spans="2:2" x14ac:dyDescent="0.3">
      <c r="B184" s="4" t="s">
        <v>166</v>
      </c>
    </row>
    <row r="185" spans="2:2" x14ac:dyDescent="0.3">
      <c r="B185" s="4" t="s">
        <v>167</v>
      </c>
    </row>
    <row r="186" spans="2:2" x14ac:dyDescent="0.3">
      <c r="B186" s="4" t="s">
        <v>168</v>
      </c>
    </row>
    <row r="187" spans="2:2" x14ac:dyDescent="0.3">
      <c r="B187" s="4" t="s">
        <v>169</v>
      </c>
    </row>
    <row r="188" spans="2:2" x14ac:dyDescent="0.3">
      <c r="B188" s="4" t="s">
        <v>170</v>
      </c>
    </row>
    <row r="189" spans="2:2" x14ac:dyDescent="0.3">
      <c r="B189" s="4" t="s">
        <v>171</v>
      </c>
    </row>
    <row r="190" spans="2:2" x14ac:dyDescent="0.3">
      <c r="B190" s="4" t="s">
        <v>172</v>
      </c>
    </row>
    <row r="191" spans="2:2" x14ac:dyDescent="0.3">
      <c r="B191" s="4" t="s">
        <v>173</v>
      </c>
    </row>
    <row r="192" spans="2:2" x14ac:dyDescent="0.3">
      <c r="B192" s="4" t="s">
        <v>198</v>
      </c>
    </row>
    <row r="193" spans="2:2" x14ac:dyDescent="0.3">
      <c r="B193" s="4" t="s">
        <v>199</v>
      </c>
    </row>
    <row r="194" spans="2:2" x14ac:dyDescent="0.3">
      <c r="B194" s="4" t="s">
        <v>174</v>
      </c>
    </row>
    <row r="195" spans="2:2" x14ac:dyDescent="0.3">
      <c r="B195" s="4" t="s">
        <v>175</v>
      </c>
    </row>
    <row r="196" spans="2:2" x14ac:dyDescent="0.3">
      <c r="B196" s="4" t="s">
        <v>176</v>
      </c>
    </row>
    <row r="197" spans="2:2" x14ac:dyDescent="0.3">
      <c r="B197" s="4" t="s">
        <v>177</v>
      </c>
    </row>
    <row r="198" spans="2:2" x14ac:dyDescent="0.3">
      <c r="B198" s="4" t="s">
        <v>178</v>
      </c>
    </row>
    <row r="199" spans="2:2" x14ac:dyDescent="0.3">
      <c r="B199" s="4" t="s">
        <v>179</v>
      </c>
    </row>
    <row r="200" spans="2:2" x14ac:dyDescent="0.3">
      <c r="B200" s="4" t="s">
        <v>180</v>
      </c>
    </row>
    <row r="201" spans="2:2" x14ac:dyDescent="0.3">
      <c r="B201" s="4" t="s">
        <v>181</v>
      </c>
    </row>
    <row r="202" spans="2:2" x14ac:dyDescent="0.3">
      <c r="B202" s="4" t="s">
        <v>182</v>
      </c>
    </row>
    <row r="203" spans="2:2" x14ac:dyDescent="0.3">
      <c r="B203" s="4" t="s">
        <v>183</v>
      </c>
    </row>
    <row r="204" spans="2:2" x14ac:dyDescent="0.3">
      <c r="B204" s="4" t="s">
        <v>184</v>
      </c>
    </row>
    <row r="205" spans="2:2" x14ac:dyDescent="0.3">
      <c r="B205" s="4" t="s">
        <v>185</v>
      </c>
    </row>
    <row r="206" spans="2:2" x14ac:dyDescent="0.3">
      <c r="B206" s="4" t="s">
        <v>186</v>
      </c>
    </row>
    <row r="207" spans="2:2" x14ac:dyDescent="0.3">
      <c r="B207" s="4" t="s">
        <v>187</v>
      </c>
    </row>
    <row r="208" spans="2:2" x14ac:dyDescent="0.3">
      <c r="B208" s="4" t="s">
        <v>188</v>
      </c>
    </row>
    <row r="209" spans="2:2" x14ac:dyDescent="0.3">
      <c r="B209" s="4" t="s">
        <v>189</v>
      </c>
    </row>
    <row r="210" spans="2:2" x14ac:dyDescent="0.3">
      <c r="B210" s="4" t="s">
        <v>190</v>
      </c>
    </row>
    <row r="211" spans="2:2" x14ac:dyDescent="0.3">
      <c r="B211" s="4" t="s">
        <v>191</v>
      </c>
    </row>
    <row r="212" spans="2:2" x14ac:dyDescent="0.3">
      <c r="B212" s="4" t="s">
        <v>192</v>
      </c>
    </row>
    <row r="213" spans="2:2" x14ac:dyDescent="0.3">
      <c r="B213" s="4" t="s">
        <v>193</v>
      </c>
    </row>
    <row r="214" spans="2:2" x14ac:dyDescent="0.3">
      <c r="B214" s="4" t="s">
        <v>194</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topLeftCell="A58" workbookViewId="0">
      <selection activeCell="B69" sqref="B69"/>
    </sheetView>
  </sheetViews>
  <sheetFormatPr defaultRowHeight="15" x14ac:dyDescent="0.25"/>
  <cols>
    <col min="1" max="1" width="5.85546875" customWidth="1"/>
    <col min="2" max="2" width="64.85546875" customWidth="1"/>
    <col min="3" max="10" width="9.7109375" customWidth="1"/>
  </cols>
  <sheetData>
    <row r="1" spans="1:10" ht="18.75" x14ac:dyDescent="0.3">
      <c r="A1" s="1" t="s">
        <v>354</v>
      </c>
    </row>
    <row r="2" spans="1:10" x14ac:dyDescent="0.25">
      <c r="A2" t="s">
        <v>78</v>
      </c>
    </row>
    <row r="5" spans="1:10" x14ac:dyDescent="0.25">
      <c r="B5" s="131" t="s">
        <v>343</v>
      </c>
      <c r="C5" s="135" t="s">
        <v>255</v>
      </c>
      <c r="D5" s="135" t="s">
        <v>256</v>
      </c>
      <c r="E5" s="135" t="s">
        <v>257</v>
      </c>
      <c r="F5" s="135" t="s">
        <v>258</v>
      </c>
      <c r="G5" s="135" t="s">
        <v>259</v>
      </c>
      <c r="H5" s="135" t="s">
        <v>341</v>
      </c>
      <c r="I5" s="135" t="s">
        <v>261</v>
      </c>
      <c r="J5" s="135" t="s">
        <v>262</v>
      </c>
    </row>
    <row r="6" spans="1:10" x14ac:dyDescent="0.25">
      <c r="B6" s="132" t="s">
        <v>342</v>
      </c>
      <c r="C6" s="133">
        <f>'Workings baseline'!C7</f>
        <v>581345</v>
      </c>
      <c r="D6" s="133">
        <f>'Workings baseline'!D7</f>
        <v>581345</v>
      </c>
      <c r="E6" s="133">
        <f>'Workings baseline'!E7</f>
        <v>581345</v>
      </c>
      <c r="F6" s="133">
        <f>'Workings baseline'!F7</f>
        <v>581345</v>
      </c>
      <c r="G6" s="133">
        <f>'Workings baseline'!G7</f>
        <v>581345</v>
      </c>
      <c r="H6" s="133">
        <f>'Workings baseline'!H7</f>
        <v>581345</v>
      </c>
      <c r="I6" s="133">
        <f>'Workings baseline'!I7</f>
        <v>581345</v>
      </c>
      <c r="J6" s="133">
        <f>'Workings baseline'!J7</f>
        <v>581345</v>
      </c>
    </row>
    <row r="7" spans="1:10" ht="30" x14ac:dyDescent="0.25">
      <c r="B7" s="132" t="s">
        <v>348</v>
      </c>
      <c r="C7" s="133">
        <f>'Workings baseline'!C8</f>
        <v>0</v>
      </c>
      <c r="D7" s="133">
        <f>'Workings baseline'!D8</f>
        <v>0</v>
      </c>
      <c r="E7" s="133">
        <f>'Workings baseline'!E8</f>
        <v>0</v>
      </c>
      <c r="F7" s="133">
        <f>'Workings baseline'!F8</f>
        <v>0</v>
      </c>
      <c r="G7" s="133">
        <f>'Workings baseline'!G8</f>
        <v>0</v>
      </c>
      <c r="H7" s="133">
        <f>'Workings baseline'!H8</f>
        <v>0</v>
      </c>
      <c r="I7" s="133">
        <f>'Workings baseline'!I8</f>
        <v>0</v>
      </c>
      <c r="J7" s="133">
        <f>'Workings baseline'!J8</f>
        <v>0</v>
      </c>
    </row>
    <row r="8" spans="1:10" x14ac:dyDescent="0.25">
      <c r="B8" s="132" t="s">
        <v>344</v>
      </c>
      <c r="C8" s="133">
        <f>C6-C7</f>
        <v>581345</v>
      </c>
      <c r="D8" s="133">
        <f t="shared" ref="D8:J8" si="0">D6-D7</f>
        <v>581345</v>
      </c>
      <c r="E8" s="133">
        <f t="shared" si="0"/>
        <v>581345</v>
      </c>
      <c r="F8" s="133">
        <f t="shared" si="0"/>
        <v>581345</v>
      </c>
      <c r="G8" s="133">
        <f t="shared" si="0"/>
        <v>581345</v>
      </c>
      <c r="H8" s="133">
        <f t="shared" si="0"/>
        <v>581345</v>
      </c>
      <c r="I8" s="133">
        <f t="shared" si="0"/>
        <v>581345</v>
      </c>
      <c r="J8" s="133">
        <f t="shared" si="0"/>
        <v>581345</v>
      </c>
    </row>
    <row r="9" spans="1:10" ht="30" x14ac:dyDescent="0.25">
      <c r="B9" s="132" t="s">
        <v>355</v>
      </c>
      <c r="C9" s="133">
        <f>'Workings baseline'!C10</f>
        <v>1330</v>
      </c>
      <c r="D9" s="133"/>
      <c r="E9" s="133"/>
      <c r="F9" s="133"/>
      <c r="G9" s="133"/>
      <c r="H9" s="133"/>
      <c r="I9" s="133"/>
      <c r="J9" s="133"/>
    </row>
    <row r="10" spans="1:10" ht="30" x14ac:dyDescent="0.25">
      <c r="B10" s="138" t="s">
        <v>356</v>
      </c>
      <c r="C10" s="137">
        <f>C8-C9</f>
        <v>580015</v>
      </c>
      <c r="D10" s="133">
        <f>C10</f>
        <v>580015</v>
      </c>
      <c r="E10" s="133">
        <f t="shared" ref="E10:J10" si="1">D10</f>
        <v>580015</v>
      </c>
      <c r="F10" s="133">
        <f t="shared" si="1"/>
        <v>580015</v>
      </c>
      <c r="G10" s="133">
        <f t="shared" si="1"/>
        <v>580015</v>
      </c>
      <c r="H10" s="133">
        <f t="shared" si="1"/>
        <v>580015</v>
      </c>
      <c r="I10" s="133">
        <f t="shared" si="1"/>
        <v>580015</v>
      </c>
      <c r="J10" s="133">
        <f t="shared" si="1"/>
        <v>580015</v>
      </c>
    </row>
    <row r="11" spans="1:10" x14ac:dyDescent="0.25">
      <c r="B11" s="132" t="s">
        <v>359</v>
      </c>
      <c r="C11" s="137"/>
      <c r="D11" s="133"/>
      <c r="E11" s="133"/>
      <c r="F11" s="133"/>
      <c r="G11" s="133"/>
      <c r="H11" s="133"/>
      <c r="I11" s="133"/>
      <c r="J11" s="133"/>
    </row>
    <row r="12" spans="1:10" x14ac:dyDescent="0.25">
      <c r="B12" s="139" t="s">
        <v>255</v>
      </c>
      <c r="C12" s="137"/>
      <c r="D12" s="133">
        <v>1440</v>
      </c>
      <c r="E12" s="133"/>
      <c r="F12" s="133"/>
      <c r="G12" s="133"/>
      <c r="H12" s="133"/>
      <c r="I12" s="133"/>
      <c r="J12" s="133"/>
    </row>
    <row r="13" spans="1:10" x14ac:dyDescent="0.25">
      <c r="B13" s="139" t="s">
        <v>256</v>
      </c>
      <c r="C13" s="137"/>
      <c r="D13" s="133"/>
      <c r="E13" s="133">
        <v>1330</v>
      </c>
      <c r="F13" s="133"/>
      <c r="G13" s="133"/>
      <c r="H13" s="133"/>
      <c r="I13" s="133"/>
      <c r="J13" s="133"/>
    </row>
    <row r="14" spans="1:10" x14ac:dyDescent="0.25">
      <c r="B14" s="139" t="s">
        <v>257</v>
      </c>
      <c r="C14" s="137"/>
      <c r="D14" s="133"/>
      <c r="E14" s="133"/>
      <c r="F14" s="133">
        <v>1441</v>
      </c>
      <c r="G14" s="133"/>
      <c r="H14" s="133"/>
      <c r="I14" s="133"/>
      <c r="J14" s="133"/>
    </row>
    <row r="15" spans="1:10" x14ac:dyDescent="0.25">
      <c r="B15" s="139" t="s">
        <v>258</v>
      </c>
      <c r="C15" s="137"/>
      <c r="D15" s="133"/>
      <c r="E15" s="133"/>
      <c r="F15" s="133"/>
      <c r="G15" s="133">
        <v>1330</v>
      </c>
      <c r="H15" s="133"/>
      <c r="I15" s="133"/>
      <c r="J15" s="133"/>
    </row>
    <row r="16" spans="1:10" x14ac:dyDescent="0.25">
      <c r="B16" s="139" t="s">
        <v>259</v>
      </c>
      <c r="C16" s="137"/>
      <c r="D16" s="133"/>
      <c r="E16" s="133"/>
      <c r="F16" s="133"/>
      <c r="G16" s="133"/>
      <c r="H16" s="133">
        <v>1330</v>
      </c>
      <c r="I16" s="133"/>
      <c r="J16" s="133"/>
    </row>
    <row r="17" spans="2:11" x14ac:dyDescent="0.25">
      <c r="B17" s="139" t="s">
        <v>341</v>
      </c>
      <c r="C17" s="137"/>
      <c r="D17" s="133"/>
      <c r="E17" s="133"/>
      <c r="F17" s="133"/>
      <c r="G17" s="133"/>
      <c r="H17" s="133"/>
      <c r="I17" s="133">
        <v>1440</v>
      </c>
      <c r="J17" s="133"/>
    </row>
    <row r="18" spans="2:11" x14ac:dyDescent="0.25">
      <c r="B18" s="139" t="s">
        <v>360</v>
      </c>
      <c r="C18" s="137"/>
      <c r="D18" s="133"/>
      <c r="E18" s="133"/>
      <c r="F18" s="133"/>
      <c r="G18" s="133"/>
      <c r="H18" s="133"/>
      <c r="I18" s="133"/>
      <c r="J18" s="133">
        <v>1330</v>
      </c>
    </row>
    <row r="19" spans="2:11" x14ac:dyDescent="0.25">
      <c r="B19" s="140" t="s">
        <v>361</v>
      </c>
      <c r="C19" s="141">
        <f>SUM(C12:C18)</f>
        <v>0</v>
      </c>
      <c r="D19" s="141">
        <f t="shared" ref="D19:J19" si="2">SUM(D12:D18)</f>
        <v>1440</v>
      </c>
      <c r="E19" s="141">
        <f t="shared" si="2"/>
        <v>1330</v>
      </c>
      <c r="F19" s="141">
        <f t="shared" si="2"/>
        <v>1441</v>
      </c>
      <c r="G19" s="141">
        <f t="shared" si="2"/>
        <v>1330</v>
      </c>
      <c r="H19" s="141">
        <f t="shared" si="2"/>
        <v>1330</v>
      </c>
      <c r="I19" s="141">
        <f t="shared" si="2"/>
        <v>1440</v>
      </c>
      <c r="J19" s="141">
        <f t="shared" si="2"/>
        <v>1330</v>
      </c>
    </row>
    <row r="20" spans="2:11" x14ac:dyDescent="0.25">
      <c r="B20" s="140" t="s">
        <v>362</v>
      </c>
      <c r="C20" s="137">
        <f>C19</f>
        <v>0</v>
      </c>
      <c r="D20" s="142">
        <f>C20+D19</f>
        <v>1440</v>
      </c>
      <c r="E20" s="142">
        <f t="shared" ref="E20:J20" si="3">D20+E19</f>
        <v>2770</v>
      </c>
      <c r="F20" s="142">
        <f t="shared" si="3"/>
        <v>4211</v>
      </c>
      <c r="G20" s="142">
        <f t="shared" si="3"/>
        <v>5541</v>
      </c>
      <c r="H20" s="142">
        <f t="shared" si="3"/>
        <v>6871</v>
      </c>
      <c r="I20" s="142">
        <f t="shared" si="3"/>
        <v>8311</v>
      </c>
      <c r="J20" s="142">
        <f t="shared" si="3"/>
        <v>9641</v>
      </c>
    </row>
    <row r="21" spans="2:11" x14ac:dyDescent="0.25">
      <c r="B21" s="140" t="s">
        <v>345</v>
      </c>
      <c r="C21" s="141">
        <f>C10-C20</f>
        <v>580015</v>
      </c>
      <c r="D21" s="141">
        <f t="shared" ref="D21:J21" si="4">D10-D20</f>
        <v>578575</v>
      </c>
      <c r="E21" s="141">
        <f t="shared" si="4"/>
        <v>577245</v>
      </c>
      <c r="F21" s="141">
        <f t="shared" si="4"/>
        <v>575804</v>
      </c>
      <c r="G21" s="141">
        <f t="shared" si="4"/>
        <v>574474</v>
      </c>
      <c r="H21" s="141">
        <f t="shared" si="4"/>
        <v>573144</v>
      </c>
      <c r="I21" s="141">
        <f t="shared" si="4"/>
        <v>571704</v>
      </c>
      <c r="J21" s="141">
        <f t="shared" si="4"/>
        <v>570374</v>
      </c>
      <c r="K21" s="143">
        <v>51.469993719363849</v>
      </c>
    </row>
    <row r="22" spans="2:11" x14ac:dyDescent="0.25">
      <c r="B22" s="140"/>
      <c r="C22" s="137"/>
      <c r="D22" s="142"/>
      <c r="E22" s="142"/>
      <c r="F22" s="142"/>
      <c r="G22" s="142"/>
      <c r="H22" s="142"/>
      <c r="I22" s="142"/>
      <c r="J22" s="142"/>
      <c r="K22" s="136"/>
    </row>
    <row r="23" spans="2:11" x14ac:dyDescent="0.25">
      <c r="B23" s="139"/>
      <c r="C23" s="137"/>
      <c r="D23" s="133"/>
      <c r="E23" s="133"/>
      <c r="F23" s="133"/>
      <c r="G23" s="133"/>
      <c r="H23" s="133"/>
      <c r="I23" s="133"/>
      <c r="J23" s="133"/>
      <c r="K23" s="136"/>
    </row>
    <row r="24" spans="2:11" x14ac:dyDescent="0.25">
      <c r="B24" s="131" t="s">
        <v>346</v>
      </c>
      <c r="C24" s="135" t="s">
        <v>255</v>
      </c>
      <c r="D24" s="135" t="s">
        <v>256</v>
      </c>
      <c r="E24" s="135" t="s">
        <v>257</v>
      </c>
      <c r="F24" s="135" t="s">
        <v>258</v>
      </c>
      <c r="G24" s="135" t="s">
        <v>259</v>
      </c>
      <c r="H24" s="135" t="s">
        <v>341</v>
      </c>
      <c r="I24" s="135" t="s">
        <v>261</v>
      </c>
      <c r="J24" s="135" t="s">
        <v>262</v>
      </c>
      <c r="K24" s="136"/>
    </row>
    <row r="25" spans="2:11" x14ac:dyDescent="0.25">
      <c r="B25" s="132" t="s">
        <v>347</v>
      </c>
      <c r="C25" s="133">
        <f>'Workings baseline'!C14</f>
        <v>30563273</v>
      </c>
      <c r="D25" s="133">
        <f>'Workings baseline'!D14</f>
        <v>30563273</v>
      </c>
      <c r="E25" s="133">
        <f>'Workings baseline'!E14</f>
        <v>30563273</v>
      </c>
      <c r="F25" s="133">
        <f>'Workings baseline'!F14</f>
        <v>30563273</v>
      </c>
      <c r="G25" s="133">
        <f>'Workings baseline'!G14</f>
        <v>30563273</v>
      </c>
      <c r="H25" s="133">
        <f>'Workings baseline'!H14</f>
        <v>30563273</v>
      </c>
      <c r="I25" s="133">
        <f>'Workings baseline'!I14</f>
        <v>30563273</v>
      </c>
      <c r="J25" s="133">
        <f>'Workings baseline'!J14</f>
        <v>30563273</v>
      </c>
      <c r="K25" s="136"/>
    </row>
    <row r="26" spans="2:11" ht="30" x14ac:dyDescent="0.25">
      <c r="B26" s="132" t="s">
        <v>349</v>
      </c>
      <c r="C26" s="133">
        <f>'Workings baseline'!C15</f>
        <v>0</v>
      </c>
      <c r="D26" s="133">
        <f>'Workings baseline'!D15</f>
        <v>0</v>
      </c>
      <c r="E26" s="133">
        <f>'Workings baseline'!E15</f>
        <v>0</v>
      </c>
      <c r="F26" s="133">
        <f>'Workings baseline'!F15</f>
        <v>0</v>
      </c>
      <c r="G26" s="133">
        <f>'Workings baseline'!G15</f>
        <v>0</v>
      </c>
      <c r="H26" s="133">
        <f>'Workings baseline'!H15</f>
        <v>0</v>
      </c>
      <c r="I26" s="133">
        <f>'Workings baseline'!I15</f>
        <v>0</v>
      </c>
      <c r="J26" s="133">
        <f>'Workings baseline'!J15</f>
        <v>0</v>
      </c>
      <c r="K26" s="136"/>
    </row>
    <row r="27" spans="2:11" x14ac:dyDescent="0.25">
      <c r="B27" s="132" t="s">
        <v>350</v>
      </c>
      <c r="C27" s="133">
        <f>C25-C26</f>
        <v>30563273</v>
      </c>
      <c r="D27" s="133">
        <f t="shared" ref="D27:J27" si="5">D25-D26</f>
        <v>30563273</v>
      </c>
      <c r="E27" s="133">
        <f t="shared" si="5"/>
        <v>30563273</v>
      </c>
      <c r="F27" s="133">
        <f t="shared" si="5"/>
        <v>30563273</v>
      </c>
      <c r="G27" s="133">
        <f t="shared" si="5"/>
        <v>30563273</v>
      </c>
      <c r="H27" s="133">
        <f t="shared" si="5"/>
        <v>30563273</v>
      </c>
      <c r="I27" s="133">
        <f t="shared" si="5"/>
        <v>30563273</v>
      </c>
      <c r="J27" s="133">
        <f t="shared" si="5"/>
        <v>30563273</v>
      </c>
      <c r="K27" s="136"/>
    </row>
    <row r="28" spans="2:11" ht="30" x14ac:dyDescent="0.25">
      <c r="B28" s="132" t="s">
        <v>357</v>
      </c>
      <c r="C28" s="133">
        <f>'Workings baseline'!C17</f>
        <v>66490</v>
      </c>
      <c r="D28" s="133"/>
      <c r="E28" s="133"/>
      <c r="F28" s="133"/>
      <c r="G28" s="133"/>
      <c r="H28" s="133"/>
      <c r="I28" s="133"/>
      <c r="J28" s="133"/>
      <c r="K28" s="136"/>
    </row>
    <row r="29" spans="2:11" ht="30" x14ac:dyDescent="0.25">
      <c r="B29" s="138" t="s">
        <v>358</v>
      </c>
      <c r="C29" s="137">
        <f>C27-C28</f>
        <v>30496783</v>
      </c>
      <c r="D29" s="137">
        <f>C29</f>
        <v>30496783</v>
      </c>
      <c r="E29" s="137">
        <f t="shared" ref="E29:J29" si="6">D29</f>
        <v>30496783</v>
      </c>
      <c r="F29" s="137">
        <f t="shared" si="6"/>
        <v>30496783</v>
      </c>
      <c r="G29" s="137">
        <f t="shared" si="6"/>
        <v>30496783</v>
      </c>
      <c r="H29" s="137">
        <f t="shared" si="6"/>
        <v>30496783</v>
      </c>
      <c r="I29" s="137">
        <f t="shared" si="6"/>
        <v>30496783</v>
      </c>
      <c r="J29" s="137">
        <f t="shared" si="6"/>
        <v>30496783</v>
      </c>
      <c r="K29" s="136"/>
    </row>
    <row r="30" spans="2:11" x14ac:dyDescent="0.25">
      <c r="B30" s="132" t="s">
        <v>363</v>
      </c>
      <c r="C30" s="137"/>
      <c r="D30" s="133"/>
      <c r="E30" s="133"/>
      <c r="F30" s="133"/>
      <c r="G30" s="133"/>
      <c r="H30" s="133"/>
      <c r="I30" s="133"/>
      <c r="J30" s="133"/>
      <c r="K30" s="136"/>
    </row>
    <row r="31" spans="2:11" x14ac:dyDescent="0.25">
      <c r="B31" s="139" t="s">
        <v>255</v>
      </c>
      <c r="C31" s="137"/>
      <c r="D31" s="133">
        <v>55408</v>
      </c>
      <c r="E31" s="133"/>
      <c r="F31" s="133"/>
      <c r="G31" s="133"/>
      <c r="H31" s="133"/>
      <c r="I31" s="133"/>
      <c r="J31" s="133"/>
      <c r="K31" s="136"/>
    </row>
    <row r="32" spans="2:11" x14ac:dyDescent="0.25">
      <c r="B32" s="139" t="s">
        <v>256</v>
      </c>
      <c r="C32" s="137"/>
      <c r="D32" s="133"/>
      <c r="E32" s="133">
        <v>66490</v>
      </c>
      <c r="F32" s="133"/>
      <c r="G32" s="133"/>
      <c r="H32" s="133"/>
      <c r="I32" s="133"/>
      <c r="J32" s="133"/>
      <c r="K32" s="136"/>
    </row>
    <row r="33" spans="2:11" x14ac:dyDescent="0.25">
      <c r="B33" s="139" t="s">
        <v>257</v>
      </c>
      <c r="C33" s="137"/>
      <c r="D33" s="133"/>
      <c r="E33" s="133"/>
      <c r="F33" s="133">
        <v>55409</v>
      </c>
      <c r="G33" s="133"/>
      <c r="H33" s="133"/>
      <c r="I33" s="133"/>
      <c r="J33" s="133"/>
      <c r="K33" s="136"/>
    </row>
    <row r="34" spans="2:11" x14ac:dyDescent="0.25">
      <c r="B34" s="139" t="s">
        <v>258</v>
      </c>
      <c r="C34" s="137"/>
      <c r="D34" s="133"/>
      <c r="E34" s="133"/>
      <c r="F34" s="133"/>
      <c r="G34" s="133">
        <v>55408</v>
      </c>
      <c r="H34" s="133"/>
      <c r="I34" s="133"/>
      <c r="J34" s="133"/>
      <c r="K34" s="136"/>
    </row>
    <row r="35" spans="2:11" x14ac:dyDescent="0.25">
      <c r="B35" s="139" t="s">
        <v>259</v>
      </c>
      <c r="C35" s="137"/>
      <c r="D35" s="133"/>
      <c r="E35" s="133"/>
      <c r="F35" s="133"/>
      <c r="G35" s="133"/>
      <c r="H35" s="133">
        <v>66490</v>
      </c>
      <c r="I35" s="133"/>
      <c r="J35" s="133"/>
      <c r="K35" s="136"/>
    </row>
    <row r="36" spans="2:11" x14ac:dyDescent="0.25">
      <c r="B36" s="139" t="s">
        <v>341</v>
      </c>
      <c r="C36" s="137"/>
      <c r="D36" s="133"/>
      <c r="E36" s="133"/>
      <c r="F36" s="133"/>
      <c r="G36" s="133"/>
      <c r="H36" s="133"/>
      <c r="I36" s="133">
        <v>55408</v>
      </c>
      <c r="J36" s="133"/>
      <c r="K36" s="136"/>
    </row>
    <row r="37" spans="2:11" x14ac:dyDescent="0.25">
      <c r="B37" s="139" t="s">
        <v>360</v>
      </c>
      <c r="C37" s="137"/>
      <c r="D37" s="133"/>
      <c r="E37" s="133"/>
      <c r="F37" s="133"/>
      <c r="G37" s="133"/>
      <c r="H37" s="133"/>
      <c r="I37" s="133"/>
      <c r="J37" s="133">
        <v>66490</v>
      </c>
      <c r="K37" s="136"/>
    </row>
    <row r="38" spans="2:11" x14ac:dyDescent="0.25">
      <c r="B38" s="140" t="s">
        <v>361</v>
      </c>
      <c r="C38" s="141">
        <f>SUM(C31:C37)</f>
        <v>0</v>
      </c>
      <c r="D38" s="141">
        <f t="shared" ref="D38:J38" si="7">SUM(D31:D37)</f>
        <v>55408</v>
      </c>
      <c r="E38" s="141">
        <f t="shared" si="7"/>
        <v>66490</v>
      </c>
      <c r="F38" s="141">
        <f t="shared" si="7"/>
        <v>55409</v>
      </c>
      <c r="G38" s="141">
        <f t="shared" si="7"/>
        <v>55408</v>
      </c>
      <c r="H38" s="141">
        <f t="shared" si="7"/>
        <v>66490</v>
      </c>
      <c r="I38" s="141">
        <f t="shared" si="7"/>
        <v>55408</v>
      </c>
      <c r="J38" s="141">
        <f t="shared" si="7"/>
        <v>66490</v>
      </c>
      <c r="K38" s="136"/>
    </row>
    <row r="39" spans="2:11" x14ac:dyDescent="0.25">
      <c r="B39" s="140" t="s">
        <v>362</v>
      </c>
      <c r="C39" s="137">
        <f>C38</f>
        <v>0</v>
      </c>
      <c r="D39" s="142">
        <f>C39+D38</f>
        <v>55408</v>
      </c>
      <c r="E39" s="142">
        <f t="shared" ref="E39:J39" si="8">D39+E38</f>
        <v>121898</v>
      </c>
      <c r="F39" s="142">
        <f t="shared" si="8"/>
        <v>177307</v>
      </c>
      <c r="G39" s="142">
        <f t="shared" si="8"/>
        <v>232715</v>
      </c>
      <c r="H39" s="142">
        <f t="shared" si="8"/>
        <v>299205</v>
      </c>
      <c r="I39" s="142">
        <f t="shared" si="8"/>
        <v>354613</v>
      </c>
      <c r="J39" s="142">
        <f t="shared" si="8"/>
        <v>421103</v>
      </c>
      <c r="K39" s="136"/>
    </row>
    <row r="40" spans="2:11" x14ac:dyDescent="0.25">
      <c r="B40" s="140" t="s">
        <v>351</v>
      </c>
      <c r="C40" s="141">
        <f>C29-C39</f>
        <v>30496783</v>
      </c>
      <c r="D40" s="141">
        <f t="shared" ref="D40:J40" si="9">D29-D39</f>
        <v>30441375</v>
      </c>
      <c r="E40" s="141">
        <f t="shared" si="9"/>
        <v>30374885</v>
      </c>
      <c r="F40" s="141">
        <f t="shared" si="9"/>
        <v>30319476</v>
      </c>
      <c r="G40" s="141">
        <f t="shared" si="9"/>
        <v>30264068</v>
      </c>
      <c r="H40" s="141">
        <f t="shared" si="9"/>
        <v>30197578</v>
      </c>
      <c r="I40" s="141">
        <f t="shared" si="9"/>
        <v>30142170</v>
      </c>
      <c r="J40" s="141">
        <f t="shared" si="9"/>
        <v>30075680</v>
      </c>
      <c r="K40" s="143">
        <v>27.140000433147321</v>
      </c>
    </row>
    <row r="44" spans="2:11" ht="18" customHeight="1" x14ac:dyDescent="0.25">
      <c r="B44" s="186" t="s">
        <v>369</v>
      </c>
      <c r="C44" s="187"/>
      <c r="D44" s="187"/>
      <c r="E44" s="187"/>
      <c r="F44" s="187"/>
      <c r="G44" s="187"/>
      <c r="H44" s="187"/>
      <c r="I44" s="187"/>
      <c r="J44" s="187"/>
    </row>
    <row r="45" spans="2:11" x14ac:dyDescent="0.25">
      <c r="B45" s="188" t="s">
        <v>379</v>
      </c>
      <c r="C45" s="189"/>
      <c r="D45" s="189"/>
      <c r="E45" s="189"/>
      <c r="F45" s="189"/>
      <c r="G45" s="189"/>
      <c r="H45" s="189"/>
      <c r="I45" s="189"/>
      <c r="J45" s="189"/>
    </row>
    <row r="46" spans="2:11" ht="30.75" customHeight="1" x14ac:dyDescent="0.25">
      <c r="B46" s="188" t="s">
        <v>380</v>
      </c>
      <c r="C46" s="189"/>
      <c r="D46" s="189"/>
      <c r="E46" s="189"/>
      <c r="F46" s="189"/>
      <c r="G46" s="189"/>
      <c r="H46" s="189"/>
      <c r="I46" s="189"/>
      <c r="J46" s="189"/>
    </row>
    <row r="47" spans="2:11" ht="30.75" customHeight="1" x14ac:dyDescent="0.25">
      <c r="B47" s="188" t="s">
        <v>381</v>
      </c>
      <c r="C47" s="189"/>
      <c r="D47" s="189"/>
      <c r="E47" s="189"/>
      <c r="F47" s="189"/>
      <c r="G47" s="189"/>
      <c r="H47" s="189"/>
      <c r="I47" s="189"/>
      <c r="J47" s="189"/>
    </row>
    <row r="48" spans="2:11" ht="75" customHeight="1" x14ac:dyDescent="0.25">
      <c r="B48" s="188" t="s">
        <v>382</v>
      </c>
      <c r="C48" s="189"/>
      <c r="D48" s="189"/>
      <c r="E48" s="189"/>
      <c r="F48" s="189"/>
      <c r="G48" s="189"/>
      <c r="H48" s="189"/>
      <c r="I48" s="189"/>
      <c r="J48" s="189"/>
    </row>
    <row r="50" spans="2:10" x14ac:dyDescent="0.25">
      <c r="B50" t="s">
        <v>374</v>
      </c>
    </row>
    <row r="52" spans="2:10" ht="18" customHeight="1" x14ac:dyDescent="0.25">
      <c r="B52" s="186" t="s">
        <v>370</v>
      </c>
      <c r="C52" s="187"/>
      <c r="D52" s="187"/>
      <c r="E52" s="187"/>
      <c r="F52" s="187"/>
      <c r="G52" s="187"/>
      <c r="H52" s="187"/>
      <c r="I52" s="187"/>
      <c r="J52" s="187"/>
    </row>
    <row r="53" spans="2:10" x14ac:dyDescent="0.25">
      <c r="B53" s="188" t="s">
        <v>383</v>
      </c>
      <c r="C53" s="189"/>
      <c r="D53" s="189"/>
      <c r="E53" s="189"/>
      <c r="F53" s="189"/>
      <c r="G53" s="189"/>
      <c r="H53" s="189"/>
      <c r="I53" s="189"/>
      <c r="J53" s="189"/>
    </row>
    <row r="54" spans="2:10" ht="28.5" customHeight="1" x14ac:dyDescent="0.25">
      <c r="B54" s="188" t="s">
        <v>384</v>
      </c>
      <c r="C54" s="189"/>
      <c r="D54" s="189"/>
      <c r="E54" s="189"/>
      <c r="F54" s="189"/>
      <c r="G54" s="189"/>
      <c r="H54" s="189"/>
      <c r="I54" s="189"/>
      <c r="J54" s="189"/>
    </row>
    <row r="55" spans="2:10" ht="30.75" customHeight="1" x14ac:dyDescent="0.25">
      <c r="B55" s="188" t="s">
        <v>375</v>
      </c>
      <c r="C55" s="189"/>
      <c r="D55" s="189"/>
      <c r="E55" s="189"/>
      <c r="F55" s="189"/>
      <c r="G55" s="189"/>
      <c r="H55" s="189"/>
      <c r="I55" s="189"/>
      <c r="J55" s="189"/>
    </row>
    <row r="56" spans="2:10" ht="106.5" customHeight="1" x14ac:dyDescent="0.25">
      <c r="B56" s="188" t="s">
        <v>385</v>
      </c>
      <c r="C56" s="189"/>
      <c r="D56" s="189"/>
      <c r="E56" s="189"/>
      <c r="F56" s="189"/>
      <c r="G56" s="189"/>
      <c r="H56" s="189"/>
      <c r="I56" s="189"/>
      <c r="J56" s="189"/>
    </row>
    <row r="58" spans="2:10" x14ac:dyDescent="0.25">
      <c r="B58" t="s">
        <v>374</v>
      </c>
    </row>
    <row r="60" spans="2:10" ht="53.25" customHeight="1" x14ac:dyDescent="0.25">
      <c r="B60" s="184" t="s">
        <v>376</v>
      </c>
      <c r="C60" s="185"/>
      <c r="D60" s="185"/>
      <c r="E60" s="185"/>
      <c r="F60" s="185"/>
      <c r="G60" s="185"/>
      <c r="H60" s="185"/>
      <c r="I60" s="185"/>
      <c r="J60" s="185"/>
    </row>
    <row r="62" spans="2:10" ht="59.25" customHeight="1" x14ac:dyDescent="0.25">
      <c r="B62" s="184" t="s">
        <v>377</v>
      </c>
      <c r="C62" s="185"/>
      <c r="D62" s="185"/>
      <c r="E62" s="185"/>
      <c r="F62" s="185"/>
      <c r="G62" s="185"/>
      <c r="H62" s="185"/>
      <c r="I62" s="185"/>
      <c r="J62" s="185"/>
    </row>
    <row r="64" spans="2:10" ht="40.5" customHeight="1" x14ac:dyDescent="0.25">
      <c r="B64" s="184" t="s">
        <v>371</v>
      </c>
      <c r="C64" s="185"/>
      <c r="D64" s="185"/>
      <c r="E64" s="185"/>
      <c r="F64" s="185"/>
      <c r="G64" s="185"/>
      <c r="H64" s="185"/>
      <c r="I64" s="185"/>
      <c r="J64" s="185"/>
    </row>
    <row r="66" spans="2:10" ht="40.5" customHeight="1" x14ac:dyDescent="0.25">
      <c r="B66" s="184" t="s">
        <v>372</v>
      </c>
      <c r="C66" s="185"/>
      <c r="D66" s="185"/>
      <c r="E66" s="185"/>
      <c r="F66" s="185"/>
      <c r="G66" s="185"/>
      <c r="H66" s="185"/>
      <c r="I66" s="185"/>
      <c r="J66" s="185"/>
    </row>
  </sheetData>
  <mergeCells count="14">
    <mergeCell ref="B62:J62"/>
    <mergeCell ref="B64:J64"/>
    <mergeCell ref="B66:J66"/>
    <mergeCell ref="B60:J60"/>
    <mergeCell ref="B44:J44"/>
    <mergeCell ref="B45:J45"/>
    <mergeCell ref="B46:J46"/>
    <mergeCell ref="B47:J47"/>
    <mergeCell ref="B52:J52"/>
    <mergeCell ref="B54:J54"/>
    <mergeCell ref="B56:J56"/>
    <mergeCell ref="B48:J48"/>
    <mergeCell ref="B53:J53"/>
    <mergeCell ref="B55:J55"/>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7" activePane="bottomRight" state="frozen"/>
      <selection activeCell="E44" sqref="E44"/>
      <selection pane="topRight" activeCell="E44" sqref="E44"/>
      <selection pane="bottomLeft" activeCell="E44" sqref="E44"/>
      <selection pane="bottomRight" activeCell="F8" sqref="F8"/>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49" width="12.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364</v>
      </c>
      <c r="C1" s="3" t="s">
        <v>365</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18" t="s">
        <v>378</v>
      </c>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0.23855132426550144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0.84899698510375932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1.408538182691101</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2.2791694355398833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1" t="s">
        <v>11</v>
      </c>
      <c r="B13" s="61" t="s">
        <v>164</v>
      </c>
      <c r="C13" s="60"/>
      <c r="D13" s="61" t="s">
        <v>40</v>
      </c>
      <c r="E13" s="62">
        <f>'Option 1'!E13*1.25</f>
        <v>-0.61875000000000002</v>
      </c>
      <c r="F13" s="62">
        <f>'Option 1'!F13*1.25</f>
        <v>-0.61250000000000004</v>
      </c>
      <c r="G13" s="62">
        <f>'Option 1'!G13*1.25</f>
        <v>-0.60749999999999993</v>
      </c>
      <c r="H13" s="62">
        <f>'Option 1'!H13*1.25</f>
        <v>-0.6</v>
      </c>
      <c r="I13" s="62">
        <f>'Option 1'!I13*1.25</f>
        <v>-0.59499999999999997</v>
      </c>
      <c r="J13" s="62">
        <f>'Option 1'!J13*1.25</f>
        <v>-0.58875</v>
      </c>
      <c r="K13" s="62">
        <v>0</v>
      </c>
      <c r="L13" s="62">
        <v>0</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2"/>
      <c r="B14" s="61" t="s">
        <v>196</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2"/>
      <c r="B15" s="61" t="s">
        <v>196</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2"/>
      <c r="B16" s="61" t="s">
        <v>196</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2"/>
      <c r="B17" s="61" t="s">
        <v>196</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83"/>
      <c r="B18" s="124" t="s">
        <v>195</v>
      </c>
      <c r="C18" s="130"/>
      <c r="D18" s="125" t="s">
        <v>40</v>
      </c>
      <c r="E18" s="59">
        <f>SUM(E13:E17)</f>
        <v>-0.61875000000000002</v>
      </c>
      <c r="F18" s="59">
        <f t="shared" ref="F18:AW18" si="0">SUM(F13:F17)</f>
        <v>-0.61250000000000004</v>
      </c>
      <c r="G18" s="59">
        <f t="shared" si="0"/>
        <v>-0.60749999999999993</v>
      </c>
      <c r="H18" s="59">
        <f t="shared" si="0"/>
        <v>-0.6</v>
      </c>
      <c r="I18" s="59">
        <f t="shared" si="0"/>
        <v>-0.59499999999999997</v>
      </c>
      <c r="J18" s="59">
        <f t="shared" si="0"/>
        <v>-0.58875</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90" t="s">
        <v>299</v>
      </c>
      <c r="B19" s="61" t="s">
        <v>174</v>
      </c>
      <c r="C19" s="8"/>
      <c r="D19" s="9" t="s">
        <v>40</v>
      </c>
      <c r="E19" s="33"/>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90"/>
      <c r="B20" s="61" t="s">
        <v>159</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90"/>
      <c r="B21" s="61" t="s">
        <v>196</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90"/>
      <c r="B22" s="61" t="s">
        <v>196</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90"/>
      <c r="B23" s="61" t="s">
        <v>196</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90"/>
      <c r="B24" s="61" t="s">
        <v>196</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91"/>
      <c r="B25" s="61" t="s">
        <v>319</v>
      </c>
      <c r="C25" s="8"/>
      <c r="D25" s="9" t="s">
        <v>40</v>
      </c>
      <c r="E25" s="67">
        <f>SUM(E19:E24)</f>
        <v>0</v>
      </c>
      <c r="F25" s="67">
        <f t="shared" ref="F25:BD25" si="1">SUM(F19:F24)</f>
        <v>0</v>
      </c>
      <c r="G25" s="67">
        <f t="shared" si="1"/>
        <v>0</v>
      </c>
      <c r="H25" s="67">
        <f t="shared" si="1"/>
        <v>0</v>
      </c>
      <c r="I25" s="67">
        <f t="shared" si="1"/>
        <v>0</v>
      </c>
      <c r="J25" s="67">
        <f t="shared" si="1"/>
        <v>0</v>
      </c>
      <c r="K25" s="67">
        <f t="shared" si="1"/>
        <v>0</v>
      </c>
      <c r="L25" s="67">
        <f t="shared" si="1"/>
        <v>0</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-0.61875000000000002</v>
      </c>
      <c r="F26" s="59">
        <f t="shared" ref="F26:BD26" si="2">F18+F25</f>
        <v>-0.61250000000000004</v>
      </c>
      <c r="G26" s="59">
        <f t="shared" si="2"/>
        <v>-0.60749999999999993</v>
      </c>
      <c r="H26" s="59">
        <f t="shared" si="2"/>
        <v>-0.6</v>
      </c>
      <c r="I26" s="59">
        <f t="shared" si="2"/>
        <v>-0.59499999999999997</v>
      </c>
      <c r="J26" s="59">
        <f t="shared" si="2"/>
        <v>-0.58875</v>
      </c>
      <c r="K26" s="59">
        <f t="shared" si="2"/>
        <v>0</v>
      </c>
      <c r="L26" s="59">
        <f t="shared" si="2"/>
        <v>0</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-0.49500000000000005</v>
      </c>
      <c r="F28" s="34">
        <f t="shared" ref="F28:AW28" si="4">F26*F27</f>
        <v>-0.49000000000000005</v>
      </c>
      <c r="G28" s="34">
        <f t="shared" si="4"/>
        <v>-0.48599999999999999</v>
      </c>
      <c r="H28" s="34">
        <f t="shared" si="4"/>
        <v>-0.48</v>
      </c>
      <c r="I28" s="34">
        <f t="shared" si="4"/>
        <v>-0.47599999999999998</v>
      </c>
      <c r="J28" s="34">
        <f t="shared" si="4"/>
        <v>-0.47100000000000003</v>
      </c>
      <c r="K28" s="34">
        <f t="shared" si="4"/>
        <v>0</v>
      </c>
      <c r="L28" s="34">
        <f t="shared" si="4"/>
        <v>0</v>
      </c>
      <c r="M28" s="34">
        <f t="shared" si="4"/>
        <v>0</v>
      </c>
      <c r="N28" s="34">
        <f t="shared" si="4"/>
        <v>0</v>
      </c>
      <c r="O28" s="34">
        <f t="shared" si="4"/>
        <v>0</v>
      </c>
      <c r="P28" s="34">
        <f t="shared" si="4"/>
        <v>0</v>
      </c>
      <c r="Q28" s="34">
        <f t="shared" si="4"/>
        <v>0</v>
      </c>
      <c r="R28" s="34">
        <f t="shared" si="4"/>
        <v>0</v>
      </c>
      <c r="S28" s="34">
        <f t="shared" si="4"/>
        <v>0</v>
      </c>
      <c r="T28" s="34">
        <f t="shared" si="4"/>
        <v>0</v>
      </c>
      <c r="U28" s="34">
        <f t="shared" si="4"/>
        <v>0</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92</v>
      </c>
      <c r="C29" s="11" t="s">
        <v>44</v>
      </c>
      <c r="D29" s="9" t="s">
        <v>40</v>
      </c>
      <c r="E29" s="34">
        <f>E26-E28</f>
        <v>-0.12374999999999997</v>
      </c>
      <c r="F29" s="34">
        <f t="shared" ref="F29:AW29" si="5">F26-F28</f>
        <v>-0.1225</v>
      </c>
      <c r="G29" s="34">
        <f t="shared" si="5"/>
        <v>-0.12149999999999994</v>
      </c>
      <c r="H29" s="34">
        <f t="shared" si="5"/>
        <v>-0.12</v>
      </c>
      <c r="I29" s="34">
        <f t="shared" si="5"/>
        <v>-0.11899999999999999</v>
      </c>
      <c r="J29" s="34">
        <f t="shared" si="5"/>
        <v>-0.11774999999999997</v>
      </c>
      <c r="K29" s="34">
        <f t="shared" si="5"/>
        <v>0</v>
      </c>
      <c r="L29" s="34">
        <f t="shared" si="5"/>
        <v>0</v>
      </c>
      <c r="M29" s="34">
        <f t="shared" si="5"/>
        <v>0</v>
      </c>
      <c r="N29" s="34">
        <f t="shared" si="5"/>
        <v>0</v>
      </c>
      <c r="O29" s="34">
        <f t="shared" si="5"/>
        <v>0</v>
      </c>
      <c r="P29" s="34">
        <f t="shared" si="5"/>
        <v>0</v>
      </c>
      <c r="Q29" s="34">
        <f t="shared" si="5"/>
        <v>0</v>
      </c>
      <c r="R29" s="34">
        <f t="shared" si="5"/>
        <v>0</v>
      </c>
      <c r="S29" s="34">
        <f t="shared" si="5"/>
        <v>0</v>
      </c>
      <c r="T29" s="34">
        <f t="shared" si="5"/>
        <v>0</v>
      </c>
      <c r="U29" s="34">
        <f t="shared" si="5"/>
        <v>0</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-1.1000000000000001E-2</v>
      </c>
      <c r="G30" s="34">
        <f>$E$28/'Fixed data'!$C$7</f>
        <v>-1.1000000000000001E-2</v>
      </c>
      <c r="H30" s="34">
        <f>$E$28/'Fixed data'!$C$7</f>
        <v>-1.1000000000000001E-2</v>
      </c>
      <c r="I30" s="34">
        <f>$E$28/'Fixed data'!$C$7</f>
        <v>-1.1000000000000001E-2</v>
      </c>
      <c r="J30" s="34">
        <f>$E$28/'Fixed data'!$C$7</f>
        <v>-1.1000000000000001E-2</v>
      </c>
      <c r="K30" s="34">
        <f>$E$28/'Fixed data'!$C$7</f>
        <v>-1.1000000000000001E-2</v>
      </c>
      <c r="L30" s="34">
        <f>$E$28/'Fixed data'!$C$7</f>
        <v>-1.1000000000000001E-2</v>
      </c>
      <c r="M30" s="34">
        <f>$E$28/'Fixed data'!$C$7</f>
        <v>-1.1000000000000001E-2</v>
      </c>
      <c r="N30" s="34">
        <f>$E$28/'Fixed data'!$C$7</f>
        <v>-1.1000000000000001E-2</v>
      </c>
      <c r="O30" s="34">
        <f>$E$28/'Fixed data'!$C$7</f>
        <v>-1.1000000000000001E-2</v>
      </c>
      <c r="P30" s="34">
        <f>$E$28/'Fixed data'!$C$7</f>
        <v>-1.1000000000000001E-2</v>
      </c>
      <c r="Q30" s="34">
        <f>$E$28/'Fixed data'!$C$7</f>
        <v>-1.1000000000000001E-2</v>
      </c>
      <c r="R30" s="34">
        <f>$E$28/'Fixed data'!$C$7</f>
        <v>-1.1000000000000001E-2</v>
      </c>
      <c r="S30" s="34">
        <f>$E$28/'Fixed data'!$C$7</f>
        <v>-1.1000000000000001E-2</v>
      </c>
      <c r="T30" s="34">
        <f>$E$28/'Fixed data'!$C$7</f>
        <v>-1.1000000000000001E-2</v>
      </c>
      <c r="U30" s="34">
        <f>$E$28/'Fixed data'!$C$7</f>
        <v>-1.1000000000000001E-2</v>
      </c>
      <c r="V30" s="34">
        <f>$E$28/'Fixed data'!$C$7</f>
        <v>-1.1000000000000001E-2</v>
      </c>
      <c r="W30" s="34">
        <f>$E$28/'Fixed data'!$C$7</f>
        <v>-1.1000000000000001E-2</v>
      </c>
      <c r="X30" s="34">
        <f>$E$28/'Fixed data'!$C$7</f>
        <v>-1.1000000000000001E-2</v>
      </c>
      <c r="Y30" s="34">
        <f>$E$28/'Fixed data'!$C$7</f>
        <v>-1.1000000000000001E-2</v>
      </c>
      <c r="Z30" s="34">
        <f>$E$28/'Fixed data'!$C$7</f>
        <v>-1.1000000000000001E-2</v>
      </c>
      <c r="AA30" s="34">
        <f>$E$28/'Fixed data'!$C$7</f>
        <v>-1.1000000000000001E-2</v>
      </c>
      <c r="AB30" s="34">
        <f>$E$28/'Fixed data'!$C$7</f>
        <v>-1.1000000000000001E-2</v>
      </c>
      <c r="AC30" s="34">
        <f>$E$28/'Fixed data'!$C$7</f>
        <v>-1.1000000000000001E-2</v>
      </c>
      <c r="AD30" s="34">
        <f>$E$28/'Fixed data'!$C$7</f>
        <v>-1.1000000000000001E-2</v>
      </c>
      <c r="AE30" s="34">
        <f>$E$28/'Fixed data'!$C$7</f>
        <v>-1.1000000000000001E-2</v>
      </c>
      <c r="AF30" s="34">
        <f>$E$28/'Fixed data'!$C$7</f>
        <v>-1.1000000000000001E-2</v>
      </c>
      <c r="AG30" s="34">
        <f>$E$28/'Fixed data'!$C$7</f>
        <v>-1.1000000000000001E-2</v>
      </c>
      <c r="AH30" s="34">
        <f>$E$28/'Fixed data'!$C$7</f>
        <v>-1.1000000000000001E-2</v>
      </c>
      <c r="AI30" s="34">
        <f>$E$28/'Fixed data'!$C$7</f>
        <v>-1.1000000000000001E-2</v>
      </c>
      <c r="AJ30" s="34">
        <f>$E$28/'Fixed data'!$C$7</f>
        <v>-1.1000000000000001E-2</v>
      </c>
      <c r="AK30" s="34">
        <f>$E$28/'Fixed data'!$C$7</f>
        <v>-1.1000000000000001E-2</v>
      </c>
      <c r="AL30" s="34">
        <f>$E$28/'Fixed data'!$C$7</f>
        <v>-1.1000000000000001E-2</v>
      </c>
      <c r="AM30" s="34">
        <f>$E$28/'Fixed data'!$C$7</f>
        <v>-1.1000000000000001E-2</v>
      </c>
      <c r="AN30" s="34">
        <f>$E$28/'Fixed data'!$C$7</f>
        <v>-1.1000000000000001E-2</v>
      </c>
      <c r="AO30" s="34">
        <f>$E$28/'Fixed data'!$C$7</f>
        <v>-1.1000000000000001E-2</v>
      </c>
      <c r="AP30" s="34">
        <f>$E$28/'Fixed data'!$C$7</f>
        <v>-1.1000000000000001E-2</v>
      </c>
      <c r="AQ30" s="34">
        <f>$E$28/'Fixed data'!$C$7</f>
        <v>-1.1000000000000001E-2</v>
      </c>
      <c r="AR30" s="34">
        <f>$E$28/'Fixed data'!$C$7</f>
        <v>-1.1000000000000001E-2</v>
      </c>
      <c r="AS30" s="34">
        <f>$E$28/'Fixed data'!$C$7</f>
        <v>-1.1000000000000001E-2</v>
      </c>
      <c r="AT30" s="34">
        <f>$E$28/'Fixed data'!$C$7</f>
        <v>-1.1000000000000001E-2</v>
      </c>
      <c r="AU30" s="34">
        <f>$E$28/'Fixed data'!$C$7</f>
        <v>-1.1000000000000001E-2</v>
      </c>
      <c r="AV30" s="34">
        <f>$E$28/'Fixed data'!$C$7</f>
        <v>-1.1000000000000001E-2</v>
      </c>
      <c r="AW30" s="34">
        <f>$E$28/'Fixed data'!$C$7</f>
        <v>-1.1000000000000001E-2</v>
      </c>
      <c r="AX30" s="34">
        <f>$E$28/'Fixed data'!$C$7</f>
        <v>-1.1000000000000001E-2</v>
      </c>
      <c r="AY30" s="34"/>
      <c r="AZ30" s="34"/>
      <c r="BA30" s="34"/>
      <c r="BB30" s="34"/>
      <c r="BC30" s="34"/>
      <c r="BD30" s="34"/>
    </row>
    <row r="31" spans="1:56" ht="16.5" hidden="1" customHeight="1" outlineLevel="1" x14ac:dyDescent="0.35">
      <c r="A31" s="115"/>
      <c r="B31" s="9" t="s">
        <v>2</v>
      </c>
      <c r="C31" s="11" t="s">
        <v>54</v>
      </c>
      <c r="D31" s="9" t="s">
        <v>40</v>
      </c>
      <c r="F31" s="34"/>
      <c r="G31" s="34">
        <f>$F$28/'Fixed data'!$C$7</f>
        <v>-1.0888888888888891E-2</v>
      </c>
      <c r="H31" s="34">
        <f>$F$28/'Fixed data'!$C$7</f>
        <v>-1.0888888888888891E-2</v>
      </c>
      <c r="I31" s="34">
        <f>$F$28/'Fixed data'!$C$7</f>
        <v>-1.0888888888888891E-2</v>
      </c>
      <c r="J31" s="34">
        <f>$F$28/'Fixed data'!$C$7</f>
        <v>-1.0888888888888891E-2</v>
      </c>
      <c r="K31" s="34">
        <f>$F$28/'Fixed data'!$C$7</f>
        <v>-1.0888888888888891E-2</v>
      </c>
      <c r="L31" s="34">
        <f>$F$28/'Fixed data'!$C$7</f>
        <v>-1.0888888888888891E-2</v>
      </c>
      <c r="M31" s="34">
        <f>$F$28/'Fixed data'!$C$7</f>
        <v>-1.0888888888888891E-2</v>
      </c>
      <c r="N31" s="34">
        <f>$F$28/'Fixed data'!$C$7</f>
        <v>-1.0888888888888891E-2</v>
      </c>
      <c r="O31" s="34">
        <f>$F$28/'Fixed data'!$C$7</f>
        <v>-1.0888888888888891E-2</v>
      </c>
      <c r="P31" s="34">
        <f>$F$28/'Fixed data'!$C$7</f>
        <v>-1.0888888888888891E-2</v>
      </c>
      <c r="Q31" s="34">
        <f>$F$28/'Fixed data'!$C$7</f>
        <v>-1.0888888888888891E-2</v>
      </c>
      <c r="R31" s="34">
        <f>$F$28/'Fixed data'!$C$7</f>
        <v>-1.0888888888888891E-2</v>
      </c>
      <c r="S31" s="34">
        <f>$F$28/'Fixed data'!$C$7</f>
        <v>-1.0888888888888891E-2</v>
      </c>
      <c r="T31" s="34">
        <f>$F$28/'Fixed data'!$C$7</f>
        <v>-1.0888888888888891E-2</v>
      </c>
      <c r="U31" s="34">
        <f>$F$28/'Fixed data'!$C$7</f>
        <v>-1.0888888888888891E-2</v>
      </c>
      <c r="V31" s="34">
        <f>$F$28/'Fixed data'!$C$7</f>
        <v>-1.0888888888888891E-2</v>
      </c>
      <c r="W31" s="34">
        <f>$F$28/'Fixed data'!$C$7</f>
        <v>-1.0888888888888891E-2</v>
      </c>
      <c r="X31" s="34">
        <f>$F$28/'Fixed data'!$C$7</f>
        <v>-1.0888888888888891E-2</v>
      </c>
      <c r="Y31" s="34">
        <f>$F$28/'Fixed data'!$C$7</f>
        <v>-1.0888888888888891E-2</v>
      </c>
      <c r="Z31" s="34">
        <f>$F$28/'Fixed data'!$C$7</f>
        <v>-1.0888888888888891E-2</v>
      </c>
      <c r="AA31" s="34">
        <f>$F$28/'Fixed data'!$C$7</f>
        <v>-1.0888888888888891E-2</v>
      </c>
      <c r="AB31" s="34">
        <f>$F$28/'Fixed data'!$C$7</f>
        <v>-1.0888888888888891E-2</v>
      </c>
      <c r="AC31" s="34">
        <f>$F$28/'Fixed data'!$C$7</f>
        <v>-1.0888888888888891E-2</v>
      </c>
      <c r="AD31" s="34">
        <f>$F$28/'Fixed data'!$C$7</f>
        <v>-1.0888888888888891E-2</v>
      </c>
      <c r="AE31" s="34">
        <f>$F$28/'Fixed data'!$C$7</f>
        <v>-1.0888888888888891E-2</v>
      </c>
      <c r="AF31" s="34">
        <f>$F$28/'Fixed data'!$C$7</f>
        <v>-1.0888888888888891E-2</v>
      </c>
      <c r="AG31" s="34">
        <f>$F$28/'Fixed data'!$C$7</f>
        <v>-1.0888888888888891E-2</v>
      </c>
      <c r="AH31" s="34">
        <f>$F$28/'Fixed data'!$C$7</f>
        <v>-1.0888888888888891E-2</v>
      </c>
      <c r="AI31" s="34">
        <f>$F$28/'Fixed data'!$C$7</f>
        <v>-1.0888888888888891E-2</v>
      </c>
      <c r="AJ31" s="34">
        <f>$F$28/'Fixed data'!$C$7</f>
        <v>-1.0888888888888891E-2</v>
      </c>
      <c r="AK31" s="34">
        <f>$F$28/'Fixed data'!$C$7</f>
        <v>-1.0888888888888891E-2</v>
      </c>
      <c r="AL31" s="34">
        <f>$F$28/'Fixed data'!$C$7</f>
        <v>-1.0888888888888891E-2</v>
      </c>
      <c r="AM31" s="34">
        <f>$F$28/'Fixed data'!$C$7</f>
        <v>-1.0888888888888891E-2</v>
      </c>
      <c r="AN31" s="34">
        <f>$F$28/'Fixed data'!$C$7</f>
        <v>-1.0888888888888891E-2</v>
      </c>
      <c r="AO31" s="34">
        <f>$F$28/'Fixed data'!$C$7</f>
        <v>-1.0888888888888891E-2</v>
      </c>
      <c r="AP31" s="34">
        <f>$F$28/'Fixed data'!$C$7</f>
        <v>-1.0888888888888891E-2</v>
      </c>
      <c r="AQ31" s="34">
        <f>$F$28/'Fixed data'!$C$7</f>
        <v>-1.0888888888888891E-2</v>
      </c>
      <c r="AR31" s="34">
        <f>$F$28/'Fixed data'!$C$7</f>
        <v>-1.0888888888888891E-2</v>
      </c>
      <c r="AS31" s="34">
        <f>$F$28/'Fixed data'!$C$7</f>
        <v>-1.0888888888888891E-2</v>
      </c>
      <c r="AT31" s="34">
        <f>$F$28/'Fixed data'!$C$7</f>
        <v>-1.0888888888888891E-2</v>
      </c>
      <c r="AU31" s="34">
        <f>$F$28/'Fixed data'!$C$7</f>
        <v>-1.0888888888888891E-2</v>
      </c>
      <c r="AV31" s="34">
        <f>$F$28/'Fixed data'!$C$7</f>
        <v>-1.0888888888888891E-2</v>
      </c>
      <c r="AW31" s="34">
        <f>$F$28/'Fixed data'!$C$7</f>
        <v>-1.0888888888888891E-2</v>
      </c>
      <c r="AX31" s="34">
        <f>$F$28/'Fixed data'!$C$7</f>
        <v>-1.0888888888888891E-2</v>
      </c>
      <c r="AY31" s="34">
        <f>$F$28/'Fixed data'!$C$7</f>
        <v>-1.0888888888888891E-2</v>
      </c>
      <c r="AZ31" s="34"/>
      <c r="BA31" s="34"/>
      <c r="BB31" s="34"/>
      <c r="BC31" s="34"/>
      <c r="BD31" s="34"/>
    </row>
    <row r="32" spans="1:56" ht="16.5" hidden="1" customHeight="1" outlineLevel="1" x14ac:dyDescent="0.35">
      <c r="A32" s="115"/>
      <c r="B32" s="9" t="s">
        <v>3</v>
      </c>
      <c r="C32" s="11" t="s">
        <v>55</v>
      </c>
      <c r="D32" s="9" t="s">
        <v>40</v>
      </c>
      <c r="F32" s="34"/>
      <c r="G32" s="34"/>
      <c r="H32" s="34">
        <f>$G$28/'Fixed data'!$C$7</f>
        <v>-1.0800000000000001E-2</v>
      </c>
      <c r="I32" s="34">
        <f>$G$28/'Fixed data'!$C$7</f>
        <v>-1.0800000000000001E-2</v>
      </c>
      <c r="J32" s="34">
        <f>$G$28/'Fixed data'!$C$7</f>
        <v>-1.0800000000000001E-2</v>
      </c>
      <c r="K32" s="34">
        <f>$G$28/'Fixed data'!$C$7</f>
        <v>-1.0800000000000001E-2</v>
      </c>
      <c r="L32" s="34">
        <f>$G$28/'Fixed data'!$C$7</f>
        <v>-1.0800000000000001E-2</v>
      </c>
      <c r="M32" s="34">
        <f>$G$28/'Fixed data'!$C$7</f>
        <v>-1.0800000000000001E-2</v>
      </c>
      <c r="N32" s="34">
        <f>$G$28/'Fixed data'!$C$7</f>
        <v>-1.0800000000000001E-2</v>
      </c>
      <c r="O32" s="34">
        <f>$G$28/'Fixed data'!$C$7</f>
        <v>-1.0800000000000001E-2</v>
      </c>
      <c r="P32" s="34">
        <f>$G$28/'Fixed data'!$C$7</f>
        <v>-1.0800000000000001E-2</v>
      </c>
      <c r="Q32" s="34">
        <f>$G$28/'Fixed data'!$C$7</f>
        <v>-1.0800000000000001E-2</v>
      </c>
      <c r="R32" s="34">
        <f>$G$28/'Fixed data'!$C$7</f>
        <v>-1.0800000000000001E-2</v>
      </c>
      <c r="S32" s="34">
        <f>$G$28/'Fixed data'!$C$7</f>
        <v>-1.0800000000000001E-2</v>
      </c>
      <c r="T32" s="34">
        <f>$G$28/'Fixed data'!$C$7</f>
        <v>-1.0800000000000001E-2</v>
      </c>
      <c r="U32" s="34">
        <f>$G$28/'Fixed data'!$C$7</f>
        <v>-1.0800000000000001E-2</v>
      </c>
      <c r="V32" s="34">
        <f>$G$28/'Fixed data'!$C$7</f>
        <v>-1.0800000000000001E-2</v>
      </c>
      <c r="W32" s="34">
        <f>$G$28/'Fixed data'!$C$7</f>
        <v>-1.0800000000000001E-2</v>
      </c>
      <c r="X32" s="34">
        <f>$G$28/'Fixed data'!$C$7</f>
        <v>-1.0800000000000001E-2</v>
      </c>
      <c r="Y32" s="34">
        <f>$G$28/'Fixed data'!$C$7</f>
        <v>-1.0800000000000001E-2</v>
      </c>
      <c r="Z32" s="34">
        <f>$G$28/'Fixed data'!$C$7</f>
        <v>-1.0800000000000001E-2</v>
      </c>
      <c r="AA32" s="34">
        <f>$G$28/'Fixed data'!$C$7</f>
        <v>-1.0800000000000001E-2</v>
      </c>
      <c r="AB32" s="34">
        <f>$G$28/'Fixed data'!$C$7</f>
        <v>-1.0800000000000001E-2</v>
      </c>
      <c r="AC32" s="34">
        <f>$G$28/'Fixed data'!$C$7</f>
        <v>-1.0800000000000001E-2</v>
      </c>
      <c r="AD32" s="34">
        <f>$G$28/'Fixed data'!$C$7</f>
        <v>-1.0800000000000001E-2</v>
      </c>
      <c r="AE32" s="34">
        <f>$G$28/'Fixed data'!$C$7</f>
        <v>-1.0800000000000001E-2</v>
      </c>
      <c r="AF32" s="34">
        <f>$G$28/'Fixed data'!$C$7</f>
        <v>-1.0800000000000001E-2</v>
      </c>
      <c r="AG32" s="34">
        <f>$G$28/'Fixed data'!$C$7</f>
        <v>-1.0800000000000001E-2</v>
      </c>
      <c r="AH32" s="34">
        <f>$G$28/'Fixed data'!$C$7</f>
        <v>-1.0800000000000001E-2</v>
      </c>
      <c r="AI32" s="34">
        <f>$G$28/'Fixed data'!$C$7</f>
        <v>-1.0800000000000001E-2</v>
      </c>
      <c r="AJ32" s="34">
        <f>$G$28/'Fixed data'!$C$7</f>
        <v>-1.0800000000000001E-2</v>
      </c>
      <c r="AK32" s="34">
        <f>$G$28/'Fixed data'!$C$7</f>
        <v>-1.0800000000000001E-2</v>
      </c>
      <c r="AL32" s="34">
        <f>$G$28/'Fixed data'!$C$7</f>
        <v>-1.0800000000000001E-2</v>
      </c>
      <c r="AM32" s="34">
        <f>$G$28/'Fixed data'!$C$7</f>
        <v>-1.0800000000000001E-2</v>
      </c>
      <c r="AN32" s="34">
        <f>$G$28/'Fixed data'!$C$7</f>
        <v>-1.0800000000000001E-2</v>
      </c>
      <c r="AO32" s="34">
        <f>$G$28/'Fixed data'!$C$7</f>
        <v>-1.0800000000000001E-2</v>
      </c>
      <c r="AP32" s="34">
        <f>$G$28/'Fixed data'!$C$7</f>
        <v>-1.0800000000000001E-2</v>
      </c>
      <c r="AQ32" s="34">
        <f>$G$28/'Fixed data'!$C$7</f>
        <v>-1.0800000000000001E-2</v>
      </c>
      <c r="AR32" s="34">
        <f>$G$28/'Fixed data'!$C$7</f>
        <v>-1.0800000000000001E-2</v>
      </c>
      <c r="AS32" s="34">
        <f>$G$28/'Fixed data'!$C$7</f>
        <v>-1.0800000000000001E-2</v>
      </c>
      <c r="AT32" s="34">
        <f>$G$28/'Fixed data'!$C$7</f>
        <v>-1.0800000000000001E-2</v>
      </c>
      <c r="AU32" s="34">
        <f>$G$28/'Fixed data'!$C$7</f>
        <v>-1.0800000000000001E-2</v>
      </c>
      <c r="AV32" s="34">
        <f>$G$28/'Fixed data'!$C$7</f>
        <v>-1.0800000000000001E-2</v>
      </c>
      <c r="AW32" s="34">
        <f>$G$28/'Fixed data'!$C$7</f>
        <v>-1.0800000000000001E-2</v>
      </c>
      <c r="AX32" s="34">
        <f>$G$28/'Fixed data'!$C$7</f>
        <v>-1.0800000000000001E-2</v>
      </c>
      <c r="AY32" s="34">
        <f>$G$28/'Fixed data'!$C$7</f>
        <v>-1.0800000000000001E-2</v>
      </c>
      <c r="AZ32" s="34">
        <f>$G$28/'Fixed data'!$C$7</f>
        <v>-1.0800000000000001E-2</v>
      </c>
      <c r="BA32" s="34"/>
      <c r="BB32" s="34"/>
      <c r="BC32" s="34"/>
      <c r="BD32" s="34"/>
    </row>
    <row r="33" spans="1:57" ht="16.5" hidden="1" customHeight="1" outlineLevel="1" x14ac:dyDescent="0.35">
      <c r="A33" s="115"/>
      <c r="B33" s="9" t="s">
        <v>4</v>
      </c>
      <c r="C33" s="11" t="s">
        <v>56</v>
      </c>
      <c r="D33" s="9" t="s">
        <v>40</v>
      </c>
      <c r="F33" s="34"/>
      <c r="G33" s="34"/>
      <c r="H33" s="34"/>
      <c r="I33" s="34">
        <f>$H$28/'Fixed data'!$C$7</f>
        <v>-1.0666666666666666E-2</v>
      </c>
      <c r="J33" s="34">
        <f>$H$28/'Fixed data'!$C$7</f>
        <v>-1.0666666666666666E-2</v>
      </c>
      <c r="K33" s="34">
        <f>$H$28/'Fixed data'!$C$7</f>
        <v>-1.0666666666666666E-2</v>
      </c>
      <c r="L33" s="34">
        <f>$H$28/'Fixed data'!$C$7</f>
        <v>-1.0666666666666666E-2</v>
      </c>
      <c r="M33" s="34">
        <f>$H$28/'Fixed data'!$C$7</f>
        <v>-1.0666666666666666E-2</v>
      </c>
      <c r="N33" s="34">
        <f>$H$28/'Fixed data'!$C$7</f>
        <v>-1.0666666666666666E-2</v>
      </c>
      <c r="O33" s="34">
        <f>$H$28/'Fixed data'!$C$7</f>
        <v>-1.0666666666666666E-2</v>
      </c>
      <c r="P33" s="34">
        <f>$H$28/'Fixed data'!$C$7</f>
        <v>-1.0666666666666666E-2</v>
      </c>
      <c r="Q33" s="34">
        <f>$H$28/'Fixed data'!$C$7</f>
        <v>-1.0666666666666666E-2</v>
      </c>
      <c r="R33" s="34">
        <f>$H$28/'Fixed data'!$C$7</f>
        <v>-1.0666666666666666E-2</v>
      </c>
      <c r="S33" s="34">
        <f>$H$28/'Fixed data'!$C$7</f>
        <v>-1.0666666666666666E-2</v>
      </c>
      <c r="T33" s="34">
        <f>$H$28/'Fixed data'!$C$7</f>
        <v>-1.0666666666666666E-2</v>
      </c>
      <c r="U33" s="34">
        <f>$H$28/'Fixed data'!$C$7</f>
        <v>-1.0666666666666666E-2</v>
      </c>
      <c r="V33" s="34">
        <f>$H$28/'Fixed data'!$C$7</f>
        <v>-1.0666666666666666E-2</v>
      </c>
      <c r="W33" s="34">
        <f>$H$28/'Fixed data'!$C$7</f>
        <v>-1.0666666666666666E-2</v>
      </c>
      <c r="X33" s="34">
        <f>$H$28/'Fixed data'!$C$7</f>
        <v>-1.0666666666666666E-2</v>
      </c>
      <c r="Y33" s="34">
        <f>$H$28/'Fixed data'!$C$7</f>
        <v>-1.0666666666666666E-2</v>
      </c>
      <c r="Z33" s="34">
        <f>$H$28/'Fixed data'!$C$7</f>
        <v>-1.0666666666666666E-2</v>
      </c>
      <c r="AA33" s="34">
        <f>$H$28/'Fixed data'!$C$7</f>
        <v>-1.0666666666666666E-2</v>
      </c>
      <c r="AB33" s="34">
        <f>$H$28/'Fixed data'!$C$7</f>
        <v>-1.0666666666666666E-2</v>
      </c>
      <c r="AC33" s="34">
        <f>$H$28/'Fixed data'!$C$7</f>
        <v>-1.0666666666666666E-2</v>
      </c>
      <c r="AD33" s="34">
        <f>$H$28/'Fixed data'!$C$7</f>
        <v>-1.0666666666666666E-2</v>
      </c>
      <c r="AE33" s="34">
        <f>$H$28/'Fixed data'!$C$7</f>
        <v>-1.0666666666666666E-2</v>
      </c>
      <c r="AF33" s="34">
        <f>$H$28/'Fixed data'!$C$7</f>
        <v>-1.0666666666666666E-2</v>
      </c>
      <c r="AG33" s="34">
        <f>$H$28/'Fixed data'!$C$7</f>
        <v>-1.0666666666666666E-2</v>
      </c>
      <c r="AH33" s="34">
        <f>$H$28/'Fixed data'!$C$7</f>
        <v>-1.0666666666666666E-2</v>
      </c>
      <c r="AI33" s="34">
        <f>$H$28/'Fixed data'!$C$7</f>
        <v>-1.0666666666666666E-2</v>
      </c>
      <c r="AJ33" s="34">
        <f>$H$28/'Fixed data'!$C$7</f>
        <v>-1.0666666666666666E-2</v>
      </c>
      <c r="AK33" s="34">
        <f>$H$28/'Fixed data'!$C$7</f>
        <v>-1.0666666666666666E-2</v>
      </c>
      <c r="AL33" s="34">
        <f>$H$28/'Fixed data'!$C$7</f>
        <v>-1.0666666666666666E-2</v>
      </c>
      <c r="AM33" s="34">
        <f>$H$28/'Fixed data'!$C$7</f>
        <v>-1.0666666666666666E-2</v>
      </c>
      <c r="AN33" s="34">
        <f>$H$28/'Fixed data'!$C$7</f>
        <v>-1.0666666666666666E-2</v>
      </c>
      <c r="AO33" s="34">
        <f>$H$28/'Fixed data'!$C$7</f>
        <v>-1.0666666666666666E-2</v>
      </c>
      <c r="AP33" s="34">
        <f>$H$28/'Fixed data'!$C$7</f>
        <v>-1.0666666666666666E-2</v>
      </c>
      <c r="AQ33" s="34">
        <f>$H$28/'Fixed data'!$C$7</f>
        <v>-1.0666666666666666E-2</v>
      </c>
      <c r="AR33" s="34">
        <f>$H$28/'Fixed data'!$C$7</f>
        <v>-1.0666666666666666E-2</v>
      </c>
      <c r="AS33" s="34">
        <f>$H$28/'Fixed data'!$C$7</f>
        <v>-1.0666666666666666E-2</v>
      </c>
      <c r="AT33" s="34">
        <f>$H$28/'Fixed data'!$C$7</f>
        <v>-1.0666666666666666E-2</v>
      </c>
      <c r="AU33" s="34">
        <f>$H$28/'Fixed data'!$C$7</f>
        <v>-1.0666666666666666E-2</v>
      </c>
      <c r="AV33" s="34">
        <f>$H$28/'Fixed data'!$C$7</f>
        <v>-1.0666666666666666E-2</v>
      </c>
      <c r="AW33" s="34">
        <f>$H$28/'Fixed data'!$C$7</f>
        <v>-1.0666666666666666E-2</v>
      </c>
      <c r="AX33" s="34">
        <f>$H$28/'Fixed data'!$C$7</f>
        <v>-1.0666666666666666E-2</v>
      </c>
      <c r="AY33" s="34">
        <f>$H$28/'Fixed data'!$C$7</f>
        <v>-1.0666666666666666E-2</v>
      </c>
      <c r="AZ33" s="34">
        <f>$H$28/'Fixed data'!$C$7</f>
        <v>-1.0666666666666666E-2</v>
      </c>
      <c r="BA33" s="34">
        <f>$H$28/'Fixed data'!$C$7</f>
        <v>-1.0666666666666666E-2</v>
      </c>
      <c r="BB33" s="34"/>
      <c r="BC33" s="34"/>
      <c r="BD33" s="34"/>
    </row>
    <row r="34" spans="1:57" ht="16.5" hidden="1" customHeight="1" outlineLevel="1" x14ac:dyDescent="0.35">
      <c r="A34" s="115"/>
      <c r="B34" s="9" t="s">
        <v>5</v>
      </c>
      <c r="C34" s="11" t="s">
        <v>57</v>
      </c>
      <c r="D34" s="9" t="s">
        <v>40</v>
      </c>
      <c r="F34" s="34"/>
      <c r="G34" s="34"/>
      <c r="H34" s="34"/>
      <c r="I34" s="34"/>
      <c r="J34" s="34">
        <f>$I$28/'Fixed data'!$C$7</f>
        <v>-1.0577777777777778E-2</v>
      </c>
      <c r="K34" s="34">
        <f>$I$28/'Fixed data'!$C$7</f>
        <v>-1.0577777777777778E-2</v>
      </c>
      <c r="L34" s="34">
        <f>$I$28/'Fixed data'!$C$7</f>
        <v>-1.0577777777777778E-2</v>
      </c>
      <c r="M34" s="34">
        <f>$I$28/'Fixed data'!$C$7</f>
        <v>-1.0577777777777778E-2</v>
      </c>
      <c r="N34" s="34">
        <f>$I$28/'Fixed data'!$C$7</f>
        <v>-1.0577777777777778E-2</v>
      </c>
      <c r="O34" s="34">
        <f>$I$28/'Fixed data'!$C$7</f>
        <v>-1.0577777777777778E-2</v>
      </c>
      <c r="P34" s="34">
        <f>$I$28/'Fixed data'!$C$7</f>
        <v>-1.0577777777777778E-2</v>
      </c>
      <c r="Q34" s="34">
        <f>$I$28/'Fixed data'!$C$7</f>
        <v>-1.0577777777777778E-2</v>
      </c>
      <c r="R34" s="34">
        <f>$I$28/'Fixed data'!$C$7</f>
        <v>-1.0577777777777778E-2</v>
      </c>
      <c r="S34" s="34">
        <f>$I$28/'Fixed data'!$C$7</f>
        <v>-1.0577777777777778E-2</v>
      </c>
      <c r="T34" s="34">
        <f>$I$28/'Fixed data'!$C$7</f>
        <v>-1.0577777777777778E-2</v>
      </c>
      <c r="U34" s="34">
        <f>$I$28/'Fixed data'!$C$7</f>
        <v>-1.0577777777777778E-2</v>
      </c>
      <c r="V34" s="34">
        <f>$I$28/'Fixed data'!$C$7</f>
        <v>-1.0577777777777778E-2</v>
      </c>
      <c r="W34" s="34">
        <f>$I$28/'Fixed data'!$C$7</f>
        <v>-1.0577777777777778E-2</v>
      </c>
      <c r="X34" s="34">
        <f>$I$28/'Fixed data'!$C$7</f>
        <v>-1.0577777777777778E-2</v>
      </c>
      <c r="Y34" s="34">
        <f>$I$28/'Fixed data'!$C$7</f>
        <v>-1.0577777777777778E-2</v>
      </c>
      <c r="Z34" s="34">
        <f>$I$28/'Fixed data'!$C$7</f>
        <v>-1.0577777777777778E-2</v>
      </c>
      <c r="AA34" s="34">
        <f>$I$28/'Fixed data'!$C$7</f>
        <v>-1.0577777777777778E-2</v>
      </c>
      <c r="AB34" s="34">
        <f>$I$28/'Fixed data'!$C$7</f>
        <v>-1.0577777777777778E-2</v>
      </c>
      <c r="AC34" s="34">
        <f>$I$28/'Fixed data'!$C$7</f>
        <v>-1.0577777777777778E-2</v>
      </c>
      <c r="AD34" s="34">
        <f>$I$28/'Fixed data'!$C$7</f>
        <v>-1.0577777777777778E-2</v>
      </c>
      <c r="AE34" s="34">
        <f>$I$28/'Fixed data'!$C$7</f>
        <v>-1.0577777777777778E-2</v>
      </c>
      <c r="AF34" s="34">
        <f>$I$28/'Fixed data'!$C$7</f>
        <v>-1.0577777777777778E-2</v>
      </c>
      <c r="AG34" s="34">
        <f>$I$28/'Fixed data'!$C$7</f>
        <v>-1.0577777777777778E-2</v>
      </c>
      <c r="AH34" s="34">
        <f>$I$28/'Fixed data'!$C$7</f>
        <v>-1.0577777777777778E-2</v>
      </c>
      <c r="AI34" s="34">
        <f>$I$28/'Fixed data'!$C$7</f>
        <v>-1.0577777777777778E-2</v>
      </c>
      <c r="AJ34" s="34">
        <f>$I$28/'Fixed data'!$C$7</f>
        <v>-1.0577777777777778E-2</v>
      </c>
      <c r="AK34" s="34">
        <f>$I$28/'Fixed data'!$C$7</f>
        <v>-1.0577777777777778E-2</v>
      </c>
      <c r="AL34" s="34">
        <f>$I$28/'Fixed data'!$C$7</f>
        <v>-1.0577777777777778E-2</v>
      </c>
      <c r="AM34" s="34">
        <f>$I$28/'Fixed data'!$C$7</f>
        <v>-1.0577777777777778E-2</v>
      </c>
      <c r="AN34" s="34">
        <f>$I$28/'Fixed data'!$C$7</f>
        <v>-1.0577777777777778E-2</v>
      </c>
      <c r="AO34" s="34">
        <f>$I$28/'Fixed data'!$C$7</f>
        <v>-1.0577777777777778E-2</v>
      </c>
      <c r="AP34" s="34">
        <f>$I$28/'Fixed data'!$C$7</f>
        <v>-1.0577777777777778E-2</v>
      </c>
      <c r="AQ34" s="34">
        <f>$I$28/'Fixed data'!$C$7</f>
        <v>-1.0577777777777778E-2</v>
      </c>
      <c r="AR34" s="34">
        <f>$I$28/'Fixed data'!$C$7</f>
        <v>-1.0577777777777778E-2</v>
      </c>
      <c r="AS34" s="34">
        <f>$I$28/'Fixed data'!$C$7</f>
        <v>-1.0577777777777778E-2</v>
      </c>
      <c r="AT34" s="34">
        <f>$I$28/'Fixed data'!$C$7</f>
        <v>-1.0577777777777778E-2</v>
      </c>
      <c r="AU34" s="34">
        <f>$I$28/'Fixed data'!$C$7</f>
        <v>-1.0577777777777778E-2</v>
      </c>
      <c r="AV34" s="34">
        <f>$I$28/'Fixed data'!$C$7</f>
        <v>-1.0577777777777778E-2</v>
      </c>
      <c r="AW34" s="34">
        <f>$I$28/'Fixed data'!$C$7</f>
        <v>-1.0577777777777778E-2</v>
      </c>
      <c r="AX34" s="34">
        <f>$I$28/'Fixed data'!$C$7</f>
        <v>-1.0577777777777778E-2</v>
      </c>
      <c r="AY34" s="34">
        <f>$I$28/'Fixed data'!$C$7</f>
        <v>-1.0577777777777778E-2</v>
      </c>
      <c r="AZ34" s="34">
        <f>$I$28/'Fixed data'!$C$7</f>
        <v>-1.0577777777777778E-2</v>
      </c>
      <c r="BA34" s="34">
        <f>$I$28/'Fixed data'!$C$7</f>
        <v>-1.0577777777777778E-2</v>
      </c>
      <c r="BB34" s="34">
        <f>$I$28/'Fixed data'!$C$7</f>
        <v>-1.0577777777777778E-2</v>
      </c>
      <c r="BC34" s="34"/>
      <c r="BD34" s="34"/>
    </row>
    <row r="35" spans="1:57" ht="16.5" hidden="1" customHeight="1" outlineLevel="1" x14ac:dyDescent="0.35">
      <c r="A35" s="115"/>
      <c r="B35" s="9" t="s">
        <v>6</v>
      </c>
      <c r="C35" s="11" t="s">
        <v>58</v>
      </c>
      <c r="D35" s="9" t="s">
        <v>40</v>
      </c>
      <c r="F35" s="34"/>
      <c r="G35" s="34"/>
      <c r="H35" s="34"/>
      <c r="I35" s="34"/>
      <c r="J35" s="34"/>
      <c r="K35" s="34">
        <f>$J$28/'Fixed data'!$C$7</f>
        <v>-1.0466666666666668E-2</v>
      </c>
      <c r="L35" s="34">
        <f>$J$28/'Fixed data'!$C$7</f>
        <v>-1.0466666666666668E-2</v>
      </c>
      <c r="M35" s="34">
        <f>$J$28/'Fixed data'!$C$7</f>
        <v>-1.0466666666666668E-2</v>
      </c>
      <c r="N35" s="34">
        <f>$J$28/'Fixed data'!$C$7</f>
        <v>-1.0466666666666668E-2</v>
      </c>
      <c r="O35" s="34">
        <f>$J$28/'Fixed data'!$C$7</f>
        <v>-1.0466666666666668E-2</v>
      </c>
      <c r="P35" s="34">
        <f>$J$28/'Fixed data'!$C$7</f>
        <v>-1.0466666666666668E-2</v>
      </c>
      <c r="Q35" s="34">
        <f>$J$28/'Fixed data'!$C$7</f>
        <v>-1.0466666666666668E-2</v>
      </c>
      <c r="R35" s="34">
        <f>$J$28/'Fixed data'!$C$7</f>
        <v>-1.0466666666666668E-2</v>
      </c>
      <c r="S35" s="34">
        <f>$J$28/'Fixed data'!$C$7</f>
        <v>-1.0466666666666668E-2</v>
      </c>
      <c r="T35" s="34">
        <f>$J$28/'Fixed data'!$C$7</f>
        <v>-1.0466666666666668E-2</v>
      </c>
      <c r="U35" s="34">
        <f>$J$28/'Fixed data'!$C$7</f>
        <v>-1.0466666666666668E-2</v>
      </c>
      <c r="V35" s="34">
        <f>$J$28/'Fixed data'!$C$7</f>
        <v>-1.0466666666666668E-2</v>
      </c>
      <c r="W35" s="34">
        <f>$J$28/'Fixed data'!$C$7</f>
        <v>-1.0466666666666668E-2</v>
      </c>
      <c r="X35" s="34">
        <f>$J$28/'Fixed data'!$C$7</f>
        <v>-1.0466666666666668E-2</v>
      </c>
      <c r="Y35" s="34">
        <f>$J$28/'Fixed data'!$C$7</f>
        <v>-1.0466666666666668E-2</v>
      </c>
      <c r="Z35" s="34">
        <f>$J$28/'Fixed data'!$C$7</f>
        <v>-1.0466666666666668E-2</v>
      </c>
      <c r="AA35" s="34">
        <f>$J$28/'Fixed data'!$C$7</f>
        <v>-1.0466666666666668E-2</v>
      </c>
      <c r="AB35" s="34">
        <f>$J$28/'Fixed data'!$C$7</f>
        <v>-1.0466666666666668E-2</v>
      </c>
      <c r="AC35" s="34">
        <f>$J$28/'Fixed data'!$C$7</f>
        <v>-1.0466666666666668E-2</v>
      </c>
      <c r="AD35" s="34">
        <f>$J$28/'Fixed data'!$C$7</f>
        <v>-1.0466666666666668E-2</v>
      </c>
      <c r="AE35" s="34">
        <f>$J$28/'Fixed data'!$C$7</f>
        <v>-1.0466666666666668E-2</v>
      </c>
      <c r="AF35" s="34">
        <f>$J$28/'Fixed data'!$C$7</f>
        <v>-1.0466666666666668E-2</v>
      </c>
      <c r="AG35" s="34">
        <f>$J$28/'Fixed data'!$C$7</f>
        <v>-1.0466666666666668E-2</v>
      </c>
      <c r="AH35" s="34">
        <f>$J$28/'Fixed data'!$C$7</f>
        <v>-1.0466666666666668E-2</v>
      </c>
      <c r="AI35" s="34">
        <f>$J$28/'Fixed data'!$C$7</f>
        <v>-1.0466666666666668E-2</v>
      </c>
      <c r="AJ35" s="34">
        <f>$J$28/'Fixed data'!$C$7</f>
        <v>-1.0466666666666668E-2</v>
      </c>
      <c r="AK35" s="34">
        <f>$J$28/'Fixed data'!$C$7</f>
        <v>-1.0466666666666668E-2</v>
      </c>
      <c r="AL35" s="34">
        <f>$J$28/'Fixed data'!$C$7</f>
        <v>-1.0466666666666668E-2</v>
      </c>
      <c r="AM35" s="34">
        <f>$J$28/'Fixed data'!$C$7</f>
        <v>-1.0466666666666668E-2</v>
      </c>
      <c r="AN35" s="34">
        <f>$J$28/'Fixed data'!$C$7</f>
        <v>-1.0466666666666668E-2</v>
      </c>
      <c r="AO35" s="34">
        <f>$J$28/'Fixed data'!$C$7</f>
        <v>-1.0466666666666668E-2</v>
      </c>
      <c r="AP35" s="34">
        <f>$J$28/'Fixed data'!$C$7</f>
        <v>-1.0466666666666668E-2</v>
      </c>
      <c r="AQ35" s="34">
        <f>$J$28/'Fixed data'!$C$7</f>
        <v>-1.0466666666666668E-2</v>
      </c>
      <c r="AR35" s="34">
        <f>$J$28/'Fixed data'!$C$7</f>
        <v>-1.0466666666666668E-2</v>
      </c>
      <c r="AS35" s="34">
        <f>$J$28/'Fixed data'!$C$7</f>
        <v>-1.0466666666666668E-2</v>
      </c>
      <c r="AT35" s="34">
        <f>$J$28/'Fixed data'!$C$7</f>
        <v>-1.0466666666666668E-2</v>
      </c>
      <c r="AU35" s="34">
        <f>$J$28/'Fixed data'!$C$7</f>
        <v>-1.0466666666666668E-2</v>
      </c>
      <c r="AV35" s="34">
        <f>$J$28/'Fixed data'!$C$7</f>
        <v>-1.0466666666666668E-2</v>
      </c>
      <c r="AW35" s="34">
        <f>$J$28/'Fixed data'!$C$7</f>
        <v>-1.0466666666666668E-2</v>
      </c>
      <c r="AX35" s="34">
        <f>$J$28/'Fixed data'!$C$7</f>
        <v>-1.0466666666666668E-2</v>
      </c>
      <c r="AY35" s="34">
        <f>$J$28/'Fixed data'!$C$7</f>
        <v>-1.0466666666666668E-2</v>
      </c>
      <c r="AZ35" s="34">
        <f>$J$28/'Fixed data'!$C$7</f>
        <v>-1.0466666666666668E-2</v>
      </c>
      <c r="BA35" s="34">
        <f>$J$28/'Fixed data'!$C$7</f>
        <v>-1.0466666666666668E-2</v>
      </c>
      <c r="BB35" s="34">
        <f>$J$28/'Fixed data'!$C$7</f>
        <v>-1.0466666666666668E-2</v>
      </c>
      <c r="BC35" s="34">
        <f>$J$28/'Fixed data'!$C$7</f>
        <v>-1.0466666666666668E-2</v>
      </c>
      <c r="BD35" s="34"/>
    </row>
    <row r="36" spans="1:57" ht="16.5" hidden="1" customHeight="1" outlineLevel="1" x14ac:dyDescent="0.35">
      <c r="A36" s="115"/>
      <c r="B36" s="9" t="s">
        <v>32</v>
      </c>
      <c r="C36" s="11" t="s">
        <v>59</v>
      </c>
      <c r="D36" s="9" t="s">
        <v>40</v>
      </c>
      <c r="F36" s="34"/>
      <c r="G36" s="34"/>
      <c r="H36" s="34"/>
      <c r="I36" s="34"/>
      <c r="J36" s="34"/>
      <c r="K36" s="34"/>
      <c r="L36" s="34">
        <f>$K$28/'Fixed data'!$C$7</f>
        <v>0</v>
      </c>
      <c r="M36" s="34">
        <f>$K$28/'Fixed data'!$C$7</f>
        <v>0</v>
      </c>
      <c r="N36" s="34">
        <f>$K$28/'Fixed data'!$C$7</f>
        <v>0</v>
      </c>
      <c r="O36" s="34">
        <f>$K$28/'Fixed data'!$C$7</f>
        <v>0</v>
      </c>
      <c r="P36" s="34">
        <f>$K$28/'Fixed data'!$C$7</f>
        <v>0</v>
      </c>
      <c r="Q36" s="34">
        <f>$K$28/'Fixed data'!$C$7</f>
        <v>0</v>
      </c>
      <c r="R36" s="34">
        <f>$K$28/'Fixed data'!$C$7</f>
        <v>0</v>
      </c>
      <c r="S36" s="34">
        <f>$K$28/'Fixed data'!$C$7</f>
        <v>0</v>
      </c>
      <c r="T36" s="34">
        <f>$K$28/'Fixed data'!$C$7</f>
        <v>0</v>
      </c>
      <c r="U36" s="34">
        <f>$K$28/'Fixed data'!$C$7</f>
        <v>0</v>
      </c>
      <c r="V36" s="34">
        <f>$K$28/'Fixed data'!$C$7</f>
        <v>0</v>
      </c>
      <c r="W36" s="34">
        <f>$K$28/'Fixed data'!$C$7</f>
        <v>0</v>
      </c>
      <c r="X36" s="34">
        <f>$K$28/'Fixed data'!$C$7</f>
        <v>0</v>
      </c>
      <c r="Y36" s="34">
        <f>$K$28/'Fixed data'!$C$7</f>
        <v>0</v>
      </c>
      <c r="Z36" s="34">
        <f>$K$28/'Fixed data'!$C$7</f>
        <v>0</v>
      </c>
      <c r="AA36" s="34">
        <f>$K$28/'Fixed data'!$C$7</f>
        <v>0</v>
      </c>
      <c r="AB36" s="34">
        <f>$K$28/'Fixed data'!$C$7</f>
        <v>0</v>
      </c>
      <c r="AC36" s="34">
        <f>$K$28/'Fixed data'!$C$7</f>
        <v>0</v>
      </c>
      <c r="AD36" s="34">
        <f>$K$28/'Fixed data'!$C$7</f>
        <v>0</v>
      </c>
      <c r="AE36" s="34">
        <f>$K$28/'Fixed data'!$C$7</f>
        <v>0</v>
      </c>
      <c r="AF36" s="34">
        <f>$K$28/'Fixed data'!$C$7</f>
        <v>0</v>
      </c>
      <c r="AG36" s="34">
        <f>$K$28/'Fixed data'!$C$7</f>
        <v>0</v>
      </c>
      <c r="AH36" s="34">
        <f>$K$28/'Fixed data'!$C$7</f>
        <v>0</v>
      </c>
      <c r="AI36" s="34">
        <f>$K$28/'Fixed data'!$C$7</f>
        <v>0</v>
      </c>
      <c r="AJ36" s="34">
        <f>$K$28/'Fixed data'!$C$7</f>
        <v>0</v>
      </c>
      <c r="AK36" s="34">
        <f>$K$28/'Fixed data'!$C$7</f>
        <v>0</v>
      </c>
      <c r="AL36" s="34">
        <f>$K$28/'Fixed data'!$C$7</f>
        <v>0</v>
      </c>
      <c r="AM36" s="34">
        <f>$K$28/'Fixed data'!$C$7</f>
        <v>0</v>
      </c>
      <c r="AN36" s="34">
        <f>$K$28/'Fixed data'!$C$7</f>
        <v>0</v>
      </c>
      <c r="AO36" s="34">
        <f>$K$28/'Fixed data'!$C$7</f>
        <v>0</v>
      </c>
      <c r="AP36" s="34">
        <f>$K$28/'Fixed data'!$C$7</f>
        <v>0</v>
      </c>
      <c r="AQ36" s="34">
        <f>$K$28/'Fixed data'!$C$7</f>
        <v>0</v>
      </c>
      <c r="AR36" s="34">
        <f>$K$28/'Fixed data'!$C$7</f>
        <v>0</v>
      </c>
      <c r="AS36" s="34">
        <f>$K$28/'Fixed data'!$C$7</f>
        <v>0</v>
      </c>
      <c r="AT36" s="34">
        <f>$K$28/'Fixed data'!$C$7</f>
        <v>0</v>
      </c>
      <c r="AU36" s="34">
        <f>$K$28/'Fixed data'!$C$7</f>
        <v>0</v>
      </c>
      <c r="AV36" s="34">
        <f>$K$28/'Fixed data'!$C$7</f>
        <v>0</v>
      </c>
      <c r="AW36" s="34">
        <f>$K$28/'Fixed data'!$C$7</f>
        <v>0</v>
      </c>
      <c r="AX36" s="34">
        <f>$K$28/'Fixed data'!$C$7</f>
        <v>0</v>
      </c>
      <c r="AY36" s="34">
        <f>$K$28/'Fixed data'!$C$7</f>
        <v>0</v>
      </c>
      <c r="AZ36" s="34">
        <f>$K$28/'Fixed data'!$C$7</f>
        <v>0</v>
      </c>
      <c r="BA36" s="34">
        <f>$K$28/'Fixed data'!$C$7</f>
        <v>0</v>
      </c>
      <c r="BB36" s="34">
        <f>$K$28/'Fixed data'!$C$7</f>
        <v>0</v>
      </c>
      <c r="BC36" s="34">
        <f>$K$28/'Fixed data'!$C$7</f>
        <v>0</v>
      </c>
      <c r="BD36" s="34">
        <f>$K$28/'Fixed data'!$C$7</f>
        <v>0</v>
      </c>
    </row>
    <row r="37" spans="1:57" ht="16.5" hidden="1" customHeight="1" outlineLevel="1" x14ac:dyDescent="0.35">
      <c r="A37" s="115"/>
      <c r="B37" s="9" t="s">
        <v>33</v>
      </c>
      <c r="C37" s="11" t="s">
        <v>60</v>
      </c>
      <c r="D37" s="9" t="s">
        <v>40</v>
      </c>
      <c r="F37" s="34"/>
      <c r="G37" s="34"/>
      <c r="H37" s="34"/>
      <c r="I37" s="34"/>
      <c r="J37" s="34"/>
      <c r="K37" s="34"/>
      <c r="L37" s="34"/>
      <c r="M37" s="34">
        <f>$L$28/'Fixed data'!$C$7</f>
        <v>0</v>
      </c>
      <c r="N37" s="34">
        <f>$L$28/'Fixed data'!$C$7</f>
        <v>0</v>
      </c>
      <c r="O37" s="34">
        <f>$L$28/'Fixed data'!$C$7</f>
        <v>0</v>
      </c>
      <c r="P37" s="34">
        <f>$L$28/'Fixed data'!$C$7</f>
        <v>0</v>
      </c>
      <c r="Q37" s="34">
        <f>$L$28/'Fixed data'!$C$7</f>
        <v>0</v>
      </c>
      <c r="R37" s="34">
        <f>$L$28/'Fixed data'!$C$7</f>
        <v>0</v>
      </c>
      <c r="S37" s="34">
        <f>$L$28/'Fixed data'!$C$7</f>
        <v>0</v>
      </c>
      <c r="T37" s="34">
        <f>$L$28/'Fixed data'!$C$7</f>
        <v>0</v>
      </c>
      <c r="U37" s="34">
        <f>$L$28/'Fixed data'!$C$7</f>
        <v>0</v>
      </c>
      <c r="V37" s="34">
        <f>$L$28/'Fixed data'!$C$7</f>
        <v>0</v>
      </c>
      <c r="W37" s="34">
        <f>$L$28/'Fixed data'!$C$7</f>
        <v>0</v>
      </c>
      <c r="X37" s="34">
        <f>$L$28/'Fixed data'!$C$7</f>
        <v>0</v>
      </c>
      <c r="Y37" s="34">
        <f>$L$28/'Fixed data'!$C$7</f>
        <v>0</v>
      </c>
      <c r="Z37" s="34">
        <f>$L$28/'Fixed data'!$C$7</f>
        <v>0</v>
      </c>
      <c r="AA37" s="34">
        <f>$L$28/'Fixed data'!$C$7</f>
        <v>0</v>
      </c>
      <c r="AB37" s="34">
        <f>$L$28/'Fixed data'!$C$7</f>
        <v>0</v>
      </c>
      <c r="AC37" s="34">
        <f>$L$28/'Fixed data'!$C$7</f>
        <v>0</v>
      </c>
      <c r="AD37" s="34">
        <f>$L$28/'Fixed data'!$C$7</f>
        <v>0</v>
      </c>
      <c r="AE37" s="34">
        <f>$L$28/'Fixed data'!$C$7</f>
        <v>0</v>
      </c>
      <c r="AF37" s="34">
        <f>$L$28/'Fixed data'!$C$7</f>
        <v>0</v>
      </c>
      <c r="AG37" s="34">
        <f>$L$28/'Fixed data'!$C$7</f>
        <v>0</v>
      </c>
      <c r="AH37" s="34">
        <f>$L$28/'Fixed data'!$C$7</f>
        <v>0</v>
      </c>
      <c r="AI37" s="34">
        <f>$L$28/'Fixed data'!$C$7</f>
        <v>0</v>
      </c>
      <c r="AJ37" s="34">
        <f>$L$28/'Fixed data'!$C$7</f>
        <v>0</v>
      </c>
      <c r="AK37" s="34">
        <f>$L$28/'Fixed data'!$C$7</f>
        <v>0</v>
      </c>
      <c r="AL37" s="34">
        <f>$L$28/'Fixed data'!$C$7</f>
        <v>0</v>
      </c>
      <c r="AM37" s="34">
        <f>$L$28/'Fixed data'!$C$7</f>
        <v>0</v>
      </c>
      <c r="AN37" s="34">
        <f>$L$28/'Fixed data'!$C$7</f>
        <v>0</v>
      </c>
      <c r="AO37" s="34">
        <f>$L$28/'Fixed data'!$C$7</f>
        <v>0</v>
      </c>
      <c r="AP37" s="34">
        <f>$L$28/'Fixed data'!$C$7</f>
        <v>0</v>
      </c>
      <c r="AQ37" s="34">
        <f>$L$28/'Fixed data'!$C$7</f>
        <v>0</v>
      </c>
      <c r="AR37" s="34">
        <f>$L$28/'Fixed data'!$C$7</f>
        <v>0</v>
      </c>
      <c r="AS37" s="34">
        <f>$L$28/'Fixed data'!$C$7</f>
        <v>0</v>
      </c>
      <c r="AT37" s="34">
        <f>$L$28/'Fixed data'!$C$7</f>
        <v>0</v>
      </c>
      <c r="AU37" s="34">
        <f>$L$28/'Fixed data'!$C$7</f>
        <v>0</v>
      </c>
      <c r="AV37" s="34">
        <f>$L$28/'Fixed data'!$C$7</f>
        <v>0</v>
      </c>
      <c r="AW37" s="34">
        <f>$L$28/'Fixed data'!$C$7</f>
        <v>0</v>
      </c>
      <c r="AX37" s="34">
        <f>$L$28/'Fixed data'!$C$7</f>
        <v>0</v>
      </c>
      <c r="AY37" s="34">
        <f>$L$28/'Fixed data'!$C$7</f>
        <v>0</v>
      </c>
      <c r="AZ37" s="34">
        <f>$L$28/'Fixed data'!$C$7</f>
        <v>0</v>
      </c>
      <c r="BA37" s="34">
        <f>$L$28/'Fixed data'!$C$7</f>
        <v>0</v>
      </c>
      <c r="BB37" s="34">
        <f>$L$28/'Fixed data'!$C$7</f>
        <v>0</v>
      </c>
      <c r="BC37" s="34">
        <f>$L$28/'Fixed data'!$C$7</f>
        <v>0</v>
      </c>
      <c r="BD37" s="34">
        <f>$L$28/'Fixed data'!$C$7</f>
        <v>0</v>
      </c>
    </row>
    <row r="38" spans="1:57" ht="16.5" hidden="1" customHeight="1" outlineLevel="1" x14ac:dyDescent="0.35">
      <c r="A38" s="115"/>
      <c r="B38" s="9" t="s">
        <v>108</v>
      </c>
      <c r="C38" s="11" t="s">
        <v>130</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5"/>
      <c r="B39" s="9" t="s">
        <v>109</v>
      </c>
      <c r="C39" s="11" t="s">
        <v>131</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5"/>
      <c r="B40" s="9" t="s">
        <v>110</v>
      </c>
      <c r="C40" s="11" t="s">
        <v>132</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111</v>
      </c>
      <c r="C41" s="11" t="s">
        <v>133</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112</v>
      </c>
      <c r="C42" s="11" t="s">
        <v>134</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113</v>
      </c>
      <c r="C43" s="11" t="s">
        <v>135</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114</v>
      </c>
      <c r="C44" s="11" t="s">
        <v>136</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115</v>
      </c>
      <c r="C45" s="11" t="s">
        <v>137</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116</v>
      </c>
      <c r="C46" s="11" t="s">
        <v>138</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117</v>
      </c>
      <c r="C47" s="11" t="s">
        <v>139</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118</v>
      </c>
      <c r="C48" s="11" t="s">
        <v>140</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119</v>
      </c>
      <c r="C49" s="11" t="s">
        <v>141</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120</v>
      </c>
      <c r="C50" s="11" t="s">
        <v>142</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121</v>
      </c>
      <c r="C51" s="11" t="s">
        <v>143</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122</v>
      </c>
      <c r="C52" s="11" t="s">
        <v>144</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123</v>
      </c>
      <c r="C53" s="11" t="s">
        <v>145</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124</v>
      </c>
      <c r="C54" s="11" t="s">
        <v>146</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125</v>
      </c>
      <c r="C55" s="11" t="s">
        <v>147</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126</v>
      </c>
      <c r="C56" s="11" t="s">
        <v>148</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127</v>
      </c>
      <c r="C57" s="11" t="s">
        <v>149</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128</v>
      </c>
      <c r="C58" s="11" t="s">
        <v>150</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129</v>
      </c>
      <c r="C59" s="11" t="s">
        <v>151</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-1.1000000000000001E-2</v>
      </c>
      <c r="G60" s="34">
        <f t="shared" si="6"/>
        <v>-2.1888888888888892E-2</v>
      </c>
      <c r="H60" s="34">
        <f t="shared" si="6"/>
        <v>-3.2688888888888892E-2</v>
      </c>
      <c r="I60" s="34">
        <f t="shared" si="6"/>
        <v>-4.3355555555555557E-2</v>
      </c>
      <c r="J60" s="34">
        <f t="shared" si="6"/>
        <v>-5.3933333333333333E-2</v>
      </c>
      <c r="K60" s="34">
        <f t="shared" si="6"/>
        <v>-6.4399999999999999E-2</v>
      </c>
      <c r="L60" s="34">
        <f t="shared" si="6"/>
        <v>-6.4399999999999999E-2</v>
      </c>
      <c r="M60" s="34">
        <f t="shared" si="6"/>
        <v>-6.4399999999999999E-2</v>
      </c>
      <c r="N60" s="34">
        <f t="shared" si="6"/>
        <v>-6.4399999999999999E-2</v>
      </c>
      <c r="O60" s="34">
        <f t="shared" si="6"/>
        <v>-6.4399999999999999E-2</v>
      </c>
      <c r="P60" s="34">
        <f t="shared" si="6"/>
        <v>-6.4399999999999999E-2</v>
      </c>
      <c r="Q60" s="34">
        <f t="shared" si="6"/>
        <v>-6.4399999999999999E-2</v>
      </c>
      <c r="R60" s="34">
        <f t="shared" si="6"/>
        <v>-6.4399999999999999E-2</v>
      </c>
      <c r="S60" s="34">
        <f t="shared" si="6"/>
        <v>-6.4399999999999999E-2</v>
      </c>
      <c r="T60" s="34">
        <f t="shared" si="6"/>
        <v>-6.4399999999999999E-2</v>
      </c>
      <c r="U60" s="34">
        <f t="shared" si="6"/>
        <v>-6.4399999999999999E-2</v>
      </c>
      <c r="V60" s="34">
        <f t="shared" si="6"/>
        <v>-6.4399999999999999E-2</v>
      </c>
      <c r="W60" s="34">
        <f t="shared" si="6"/>
        <v>-6.4399999999999999E-2</v>
      </c>
      <c r="X60" s="34">
        <f t="shared" si="6"/>
        <v>-6.4399999999999999E-2</v>
      </c>
      <c r="Y60" s="34">
        <f t="shared" si="6"/>
        <v>-6.4399999999999999E-2</v>
      </c>
      <c r="Z60" s="34">
        <f t="shared" si="6"/>
        <v>-6.4399999999999999E-2</v>
      </c>
      <c r="AA60" s="34">
        <f t="shared" si="6"/>
        <v>-6.4399999999999999E-2</v>
      </c>
      <c r="AB60" s="34">
        <f t="shared" si="6"/>
        <v>-6.4399999999999999E-2</v>
      </c>
      <c r="AC60" s="34">
        <f t="shared" si="6"/>
        <v>-6.4399999999999999E-2</v>
      </c>
      <c r="AD60" s="34">
        <f t="shared" si="6"/>
        <v>-6.4399999999999999E-2</v>
      </c>
      <c r="AE60" s="34">
        <f t="shared" si="6"/>
        <v>-6.4399999999999999E-2</v>
      </c>
      <c r="AF60" s="34">
        <f t="shared" si="6"/>
        <v>-6.4399999999999999E-2</v>
      </c>
      <c r="AG60" s="34">
        <f t="shared" si="6"/>
        <v>-6.4399999999999999E-2</v>
      </c>
      <c r="AH60" s="34">
        <f t="shared" si="6"/>
        <v>-6.4399999999999999E-2</v>
      </c>
      <c r="AI60" s="34">
        <f t="shared" si="6"/>
        <v>-6.4399999999999999E-2</v>
      </c>
      <c r="AJ60" s="34">
        <f t="shared" si="6"/>
        <v>-6.4399999999999999E-2</v>
      </c>
      <c r="AK60" s="34">
        <f t="shared" si="6"/>
        <v>-6.4399999999999999E-2</v>
      </c>
      <c r="AL60" s="34">
        <f t="shared" si="6"/>
        <v>-6.4399999999999999E-2</v>
      </c>
      <c r="AM60" s="34">
        <f t="shared" si="6"/>
        <v>-6.4399999999999999E-2</v>
      </c>
      <c r="AN60" s="34">
        <f t="shared" si="6"/>
        <v>-6.4399999999999999E-2</v>
      </c>
      <c r="AO60" s="34">
        <f t="shared" si="6"/>
        <v>-6.4399999999999999E-2</v>
      </c>
      <c r="AP60" s="34">
        <f t="shared" si="6"/>
        <v>-6.4399999999999999E-2</v>
      </c>
      <c r="AQ60" s="34">
        <f t="shared" si="6"/>
        <v>-6.4399999999999999E-2</v>
      </c>
      <c r="AR60" s="34">
        <f t="shared" si="6"/>
        <v>-6.4399999999999999E-2</v>
      </c>
      <c r="AS60" s="34">
        <f t="shared" si="6"/>
        <v>-6.4399999999999999E-2</v>
      </c>
      <c r="AT60" s="34">
        <f t="shared" si="6"/>
        <v>-6.4399999999999999E-2</v>
      </c>
      <c r="AU60" s="34">
        <f t="shared" si="6"/>
        <v>-6.4399999999999999E-2</v>
      </c>
      <c r="AV60" s="34">
        <f t="shared" si="6"/>
        <v>-6.4399999999999999E-2</v>
      </c>
      <c r="AW60" s="34">
        <f t="shared" si="6"/>
        <v>-6.4399999999999999E-2</v>
      </c>
      <c r="AX60" s="34">
        <f t="shared" si="6"/>
        <v>-6.4399999999999999E-2</v>
      </c>
      <c r="AY60" s="34">
        <f t="shared" si="6"/>
        <v>-5.3399999999999996E-2</v>
      </c>
      <c r="AZ60" s="34">
        <f t="shared" si="6"/>
        <v>-4.2511111111111111E-2</v>
      </c>
      <c r="BA60" s="34">
        <f t="shared" si="6"/>
        <v>-3.1711111111111114E-2</v>
      </c>
      <c r="BB60" s="34">
        <f t="shared" si="6"/>
        <v>-2.1044444444444445E-2</v>
      </c>
      <c r="BC60" s="34">
        <f t="shared" si="6"/>
        <v>-1.0466666666666668E-2</v>
      </c>
      <c r="BD60" s="34">
        <f t="shared" si="6"/>
        <v>0</v>
      </c>
    </row>
    <row r="61" spans="1:56" ht="17.25" hidden="1" customHeight="1" outlineLevel="1" x14ac:dyDescent="0.35">
      <c r="A61" s="115"/>
      <c r="B61" s="9" t="s">
        <v>35</v>
      </c>
      <c r="C61" s="9" t="s">
        <v>62</v>
      </c>
      <c r="D61" s="9" t="s">
        <v>40</v>
      </c>
      <c r="E61" s="34">
        <v>0</v>
      </c>
      <c r="F61" s="34">
        <f>E62</f>
        <v>-0.49500000000000005</v>
      </c>
      <c r="G61" s="34">
        <f t="shared" ref="G61:BD61" si="7">F62</f>
        <v>-0.97400000000000009</v>
      </c>
      <c r="H61" s="34">
        <f t="shared" si="7"/>
        <v>-1.4381111111111111</v>
      </c>
      <c r="I61" s="34">
        <f t="shared" si="7"/>
        <v>-1.8854222222222221</v>
      </c>
      <c r="J61" s="34">
        <f t="shared" si="7"/>
        <v>-2.3180666666666667</v>
      </c>
      <c r="K61" s="34">
        <f t="shared" si="7"/>
        <v>-2.7351333333333336</v>
      </c>
      <c r="L61" s="34">
        <f t="shared" si="7"/>
        <v>-2.6707333333333336</v>
      </c>
      <c r="M61" s="34">
        <f t="shared" si="7"/>
        <v>-2.6063333333333336</v>
      </c>
      <c r="N61" s="34">
        <f t="shared" si="7"/>
        <v>-2.5419333333333336</v>
      </c>
      <c r="O61" s="34">
        <f t="shared" si="7"/>
        <v>-2.4775333333333336</v>
      </c>
      <c r="P61" s="34">
        <f t="shared" si="7"/>
        <v>-2.4131333333333336</v>
      </c>
      <c r="Q61" s="34">
        <f t="shared" si="7"/>
        <v>-2.3487333333333336</v>
      </c>
      <c r="R61" s="34">
        <f t="shared" si="7"/>
        <v>-2.2843333333333335</v>
      </c>
      <c r="S61" s="34">
        <f t="shared" si="7"/>
        <v>-2.2199333333333335</v>
      </c>
      <c r="T61" s="34">
        <f t="shared" si="7"/>
        <v>-2.1555333333333335</v>
      </c>
      <c r="U61" s="34">
        <f t="shared" si="7"/>
        <v>-2.0911333333333335</v>
      </c>
      <c r="V61" s="34">
        <f t="shared" si="7"/>
        <v>-2.0267333333333335</v>
      </c>
      <c r="W61" s="34">
        <f t="shared" si="7"/>
        <v>-1.9623333333333335</v>
      </c>
      <c r="X61" s="34">
        <f t="shared" si="7"/>
        <v>-1.8979333333333335</v>
      </c>
      <c r="Y61" s="34">
        <f t="shared" si="7"/>
        <v>-1.8335333333333335</v>
      </c>
      <c r="Z61" s="34">
        <f t="shared" si="7"/>
        <v>-1.7691333333333334</v>
      </c>
      <c r="AA61" s="34">
        <f t="shared" si="7"/>
        <v>-1.7047333333333334</v>
      </c>
      <c r="AB61" s="34">
        <f t="shared" si="7"/>
        <v>-1.6403333333333334</v>
      </c>
      <c r="AC61" s="34">
        <f t="shared" si="7"/>
        <v>-1.5759333333333334</v>
      </c>
      <c r="AD61" s="34">
        <f t="shared" si="7"/>
        <v>-1.5115333333333334</v>
      </c>
      <c r="AE61" s="34">
        <f t="shared" si="7"/>
        <v>-1.4471333333333334</v>
      </c>
      <c r="AF61" s="34">
        <f t="shared" si="7"/>
        <v>-1.3827333333333334</v>
      </c>
      <c r="AG61" s="34">
        <f t="shared" si="7"/>
        <v>-1.3183333333333334</v>
      </c>
      <c r="AH61" s="34">
        <f t="shared" si="7"/>
        <v>-1.2539333333333333</v>
      </c>
      <c r="AI61" s="34">
        <f t="shared" si="7"/>
        <v>-1.1895333333333333</v>
      </c>
      <c r="AJ61" s="34">
        <f t="shared" si="7"/>
        <v>-1.1251333333333333</v>
      </c>
      <c r="AK61" s="34">
        <f t="shared" si="7"/>
        <v>-1.0607333333333333</v>
      </c>
      <c r="AL61" s="34">
        <f t="shared" si="7"/>
        <v>-0.99633333333333329</v>
      </c>
      <c r="AM61" s="34">
        <f t="shared" si="7"/>
        <v>-0.93193333333333328</v>
      </c>
      <c r="AN61" s="34">
        <f t="shared" si="7"/>
        <v>-0.86753333333333327</v>
      </c>
      <c r="AO61" s="34">
        <f t="shared" si="7"/>
        <v>-0.80313333333333325</v>
      </c>
      <c r="AP61" s="34">
        <f t="shared" si="7"/>
        <v>-0.73873333333333324</v>
      </c>
      <c r="AQ61" s="34">
        <f t="shared" si="7"/>
        <v>-0.67433333333333323</v>
      </c>
      <c r="AR61" s="34">
        <f t="shared" si="7"/>
        <v>-0.60993333333333322</v>
      </c>
      <c r="AS61" s="34">
        <f t="shared" si="7"/>
        <v>-0.5455333333333332</v>
      </c>
      <c r="AT61" s="34">
        <f t="shared" si="7"/>
        <v>-0.48113333333333319</v>
      </c>
      <c r="AU61" s="34">
        <f t="shared" si="7"/>
        <v>-0.41673333333333318</v>
      </c>
      <c r="AV61" s="34">
        <f t="shared" si="7"/>
        <v>-0.35233333333333317</v>
      </c>
      <c r="AW61" s="34">
        <f t="shared" si="7"/>
        <v>-0.28793333333333315</v>
      </c>
      <c r="AX61" s="34">
        <f t="shared" si="7"/>
        <v>-0.22353333333333314</v>
      </c>
      <c r="AY61" s="34">
        <f t="shared" si="7"/>
        <v>-0.15913333333333313</v>
      </c>
      <c r="AZ61" s="34">
        <f t="shared" si="7"/>
        <v>-0.10573333333333312</v>
      </c>
      <c r="BA61" s="34">
        <f t="shared" si="7"/>
        <v>-6.3222222222222013E-2</v>
      </c>
      <c r="BB61" s="34">
        <f t="shared" si="7"/>
        <v>-3.15111111111109E-2</v>
      </c>
      <c r="BC61" s="34">
        <f t="shared" si="7"/>
        <v>-1.0466666666666454E-2</v>
      </c>
      <c r="BD61" s="34">
        <f t="shared" si="7"/>
        <v>2.1337098754514727E-16</v>
      </c>
    </row>
    <row r="62" spans="1:56" ht="16.5" hidden="1" customHeight="1" outlineLevel="1" x14ac:dyDescent="0.3">
      <c r="A62" s="115"/>
      <c r="B62" s="9" t="s">
        <v>34</v>
      </c>
      <c r="C62" s="9" t="s">
        <v>69</v>
      </c>
      <c r="D62" s="9" t="s">
        <v>40</v>
      </c>
      <c r="E62" s="34">
        <f t="shared" ref="E62:BD62" si="8">E28-E60+E61</f>
        <v>-0.49500000000000005</v>
      </c>
      <c r="F62" s="34">
        <f t="shared" si="8"/>
        <v>-0.97400000000000009</v>
      </c>
      <c r="G62" s="34">
        <f t="shared" si="8"/>
        <v>-1.4381111111111111</v>
      </c>
      <c r="H62" s="34">
        <f t="shared" si="8"/>
        <v>-1.8854222222222221</v>
      </c>
      <c r="I62" s="34">
        <f t="shared" si="8"/>
        <v>-2.3180666666666667</v>
      </c>
      <c r="J62" s="34">
        <f t="shared" si="8"/>
        <v>-2.7351333333333336</v>
      </c>
      <c r="K62" s="34">
        <f t="shared" si="8"/>
        <v>-2.6707333333333336</v>
      </c>
      <c r="L62" s="34">
        <f t="shared" si="8"/>
        <v>-2.6063333333333336</v>
      </c>
      <c r="M62" s="34">
        <f t="shared" si="8"/>
        <v>-2.5419333333333336</v>
      </c>
      <c r="N62" s="34">
        <f t="shared" si="8"/>
        <v>-2.4775333333333336</v>
      </c>
      <c r="O62" s="34">
        <f t="shared" si="8"/>
        <v>-2.4131333333333336</v>
      </c>
      <c r="P62" s="34">
        <f t="shared" si="8"/>
        <v>-2.3487333333333336</v>
      </c>
      <c r="Q62" s="34">
        <f t="shared" si="8"/>
        <v>-2.2843333333333335</v>
      </c>
      <c r="R62" s="34">
        <f t="shared" si="8"/>
        <v>-2.2199333333333335</v>
      </c>
      <c r="S62" s="34">
        <f t="shared" si="8"/>
        <v>-2.1555333333333335</v>
      </c>
      <c r="T62" s="34">
        <f t="shared" si="8"/>
        <v>-2.0911333333333335</v>
      </c>
      <c r="U62" s="34">
        <f t="shared" si="8"/>
        <v>-2.0267333333333335</v>
      </c>
      <c r="V62" s="34">
        <f t="shared" si="8"/>
        <v>-1.9623333333333335</v>
      </c>
      <c r="W62" s="34">
        <f t="shared" si="8"/>
        <v>-1.8979333333333335</v>
      </c>
      <c r="X62" s="34">
        <f t="shared" si="8"/>
        <v>-1.8335333333333335</v>
      </c>
      <c r="Y62" s="34">
        <f t="shared" si="8"/>
        <v>-1.7691333333333334</v>
      </c>
      <c r="Z62" s="34">
        <f t="shared" si="8"/>
        <v>-1.7047333333333334</v>
      </c>
      <c r="AA62" s="34">
        <f t="shared" si="8"/>
        <v>-1.6403333333333334</v>
      </c>
      <c r="AB62" s="34">
        <f t="shared" si="8"/>
        <v>-1.5759333333333334</v>
      </c>
      <c r="AC62" s="34">
        <f t="shared" si="8"/>
        <v>-1.5115333333333334</v>
      </c>
      <c r="AD62" s="34">
        <f t="shared" si="8"/>
        <v>-1.4471333333333334</v>
      </c>
      <c r="AE62" s="34">
        <f t="shared" si="8"/>
        <v>-1.3827333333333334</v>
      </c>
      <c r="AF62" s="34">
        <f t="shared" si="8"/>
        <v>-1.3183333333333334</v>
      </c>
      <c r="AG62" s="34">
        <f t="shared" si="8"/>
        <v>-1.2539333333333333</v>
      </c>
      <c r="AH62" s="34">
        <f t="shared" si="8"/>
        <v>-1.1895333333333333</v>
      </c>
      <c r="AI62" s="34">
        <f t="shared" si="8"/>
        <v>-1.1251333333333333</v>
      </c>
      <c r="AJ62" s="34">
        <f t="shared" si="8"/>
        <v>-1.0607333333333333</v>
      </c>
      <c r="AK62" s="34">
        <f t="shared" si="8"/>
        <v>-0.99633333333333329</v>
      </c>
      <c r="AL62" s="34">
        <f t="shared" si="8"/>
        <v>-0.93193333333333328</v>
      </c>
      <c r="AM62" s="34">
        <f t="shared" si="8"/>
        <v>-0.86753333333333327</v>
      </c>
      <c r="AN62" s="34">
        <f t="shared" si="8"/>
        <v>-0.80313333333333325</v>
      </c>
      <c r="AO62" s="34">
        <f t="shared" si="8"/>
        <v>-0.73873333333333324</v>
      </c>
      <c r="AP62" s="34">
        <f t="shared" si="8"/>
        <v>-0.67433333333333323</v>
      </c>
      <c r="AQ62" s="34">
        <f t="shared" si="8"/>
        <v>-0.60993333333333322</v>
      </c>
      <c r="AR62" s="34">
        <f t="shared" si="8"/>
        <v>-0.5455333333333332</v>
      </c>
      <c r="AS62" s="34">
        <f t="shared" si="8"/>
        <v>-0.48113333333333319</v>
      </c>
      <c r="AT62" s="34">
        <f t="shared" si="8"/>
        <v>-0.41673333333333318</v>
      </c>
      <c r="AU62" s="34">
        <f t="shared" si="8"/>
        <v>-0.35233333333333317</v>
      </c>
      <c r="AV62" s="34">
        <f t="shared" si="8"/>
        <v>-0.28793333333333315</v>
      </c>
      <c r="AW62" s="34">
        <f t="shared" si="8"/>
        <v>-0.22353333333333314</v>
      </c>
      <c r="AX62" s="34">
        <f t="shared" si="8"/>
        <v>-0.15913333333333313</v>
      </c>
      <c r="AY62" s="34">
        <f t="shared" si="8"/>
        <v>-0.10573333333333312</v>
      </c>
      <c r="AZ62" s="34">
        <f t="shared" si="8"/>
        <v>-6.3222222222222013E-2</v>
      </c>
      <c r="BA62" s="34">
        <f t="shared" si="8"/>
        <v>-3.15111111111109E-2</v>
      </c>
      <c r="BB62" s="34">
        <f t="shared" si="8"/>
        <v>-1.0466666666666454E-2</v>
      </c>
      <c r="BC62" s="34">
        <f t="shared" si="8"/>
        <v>2.1337098754514727E-16</v>
      </c>
      <c r="BD62" s="34">
        <f t="shared" si="8"/>
        <v>2.1337098754514727E-16</v>
      </c>
    </row>
    <row r="63" spans="1:56" ht="16.5" collapsed="1" x14ac:dyDescent="0.3">
      <c r="A63" s="115"/>
      <c r="B63" s="9" t="s">
        <v>8</v>
      </c>
      <c r="C63" s="11" t="s">
        <v>68</v>
      </c>
      <c r="D63" s="9" t="s">
        <v>40</v>
      </c>
      <c r="E63" s="34">
        <f>AVERAGE(E61:E62)*'Fixed data'!$C$3</f>
        <v>-1.1954250000000001E-2</v>
      </c>
      <c r="F63" s="34">
        <f>AVERAGE(F61:F62)*'Fixed data'!$C$3</f>
        <v>-3.5476350000000004E-2</v>
      </c>
      <c r="G63" s="34">
        <f>AVERAGE(G61:G62)*'Fixed data'!$C$3</f>
        <v>-5.8252483333333341E-2</v>
      </c>
      <c r="H63" s="34">
        <f>AVERAGE(H61:H62)*'Fixed data'!$C$3</f>
        <v>-8.0263330000000008E-2</v>
      </c>
      <c r="I63" s="34">
        <f>AVERAGE(I61:I62)*'Fixed data'!$C$3</f>
        <v>-0.10151425666666668</v>
      </c>
      <c r="J63" s="34">
        <f>AVERAGE(J61:J62)*'Fixed data'!$C$3</f>
        <v>-0.12203478000000001</v>
      </c>
      <c r="K63" s="34">
        <f>AVERAGE(K61:K62)*'Fixed data'!$C$3</f>
        <v>-0.13055168000000003</v>
      </c>
      <c r="L63" s="34">
        <f>AVERAGE(L61:L62)*'Fixed data'!$C$3</f>
        <v>-0.12744116000000003</v>
      </c>
      <c r="M63" s="34">
        <f>AVERAGE(M61:M62)*'Fixed data'!$C$3</f>
        <v>-0.12433064000000002</v>
      </c>
      <c r="N63" s="34">
        <f>AVERAGE(N61:N62)*'Fixed data'!$C$3</f>
        <v>-0.12122012000000001</v>
      </c>
      <c r="O63" s="34">
        <f>AVERAGE(O61:O62)*'Fixed data'!$C$3</f>
        <v>-0.11810960000000002</v>
      </c>
      <c r="P63" s="34">
        <f>AVERAGE(P61:P62)*'Fixed data'!$C$3</f>
        <v>-0.11499908000000002</v>
      </c>
      <c r="Q63" s="34">
        <f>AVERAGE(Q61:Q62)*'Fixed data'!$C$3</f>
        <v>-0.11188856000000001</v>
      </c>
      <c r="R63" s="34">
        <f>AVERAGE(R61:R62)*'Fixed data'!$C$3</f>
        <v>-0.10877804000000002</v>
      </c>
      <c r="S63" s="34">
        <f>AVERAGE(S61:S62)*'Fixed data'!$C$3</f>
        <v>-0.10566752000000001</v>
      </c>
      <c r="T63" s="34">
        <f>AVERAGE(T61:T62)*'Fixed data'!$C$3</f>
        <v>-0.10255700000000001</v>
      </c>
      <c r="U63" s="34">
        <f>AVERAGE(U61:U62)*'Fixed data'!$C$3</f>
        <v>-9.9446480000000018E-2</v>
      </c>
      <c r="V63" s="34">
        <f>AVERAGE(V61:V62)*'Fixed data'!$C$3</f>
        <v>-9.6335960000000012E-2</v>
      </c>
      <c r="W63" s="34">
        <f>AVERAGE(W61:W62)*'Fixed data'!$C$3</f>
        <v>-9.3225440000000007E-2</v>
      </c>
      <c r="X63" s="34">
        <f>AVERAGE(X61:X62)*'Fixed data'!$C$3</f>
        <v>-9.0114920000000015E-2</v>
      </c>
      <c r="Y63" s="34">
        <f>AVERAGE(Y61:Y62)*'Fixed data'!$C$3</f>
        <v>-8.700440000000001E-2</v>
      </c>
      <c r="Z63" s="34">
        <f>AVERAGE(Z61:Z62)*'Fixed data'!$C$3</f>
        <v>-8.3893880000000004E-2</v>
      </c>
      <c r="AA63" s="34">
        <f>AVERAGE(AA61:AA62)*'Fixed data'!$C$3</f>
        <v>-8.0783360000000012E-2</v>
      </c>
      <c r="AB63" s="34">
        <f>AVERAGE(AB61:AB62)*'Fixed data'!$C$3</f>
        <v>-7.7672840000000007E-2</v>
      </c>
      <c r="AC63" s="34">
        <f>AVERAGE(AC61:AC62)*'Fixed data'!$C$3</f>
        <v>-7.4562320000000001E-2</v>
      </c>
      <c r="AD63" s="34">
        <f>AVERAGE(AD61:AD62)*'Fixed data'!$C$3</f>
        <v>-7.145180000000001E-2</v>
      </c>
      <c r="AE63" s="34">
        <f>AVERAGE(AE61:AE62)*'Fixed data'!$C$3</f>
        <v>-6.8341280000000004E-2</v>
      </c>
      <c r="AF63" s="34">
        <f>AVERAGE(AF61:AF62)*'Fixed data'!$C$3</f>
        <v>-6.5230759999999999E-2</v>
      </c>
      <c r="AG63" s="34">
        <f>AVERAGE(AG61:AG62)*'Fixed data'!$C$3</f>
        <v>-6.2120240000000007E-2</v>
      </c>
      <c r="AH63" s="34">
        <f>AVERAGE(AH61:AH62)*'Fixed data'!$C$3</f>
        <v>-5.9009720000000002E-2</v>
      </c>
      <c r="AI63" s="34">
        <f>AVERAGE(AI61:AI62)*'Fixed data'!$C$3</f>
        <v>-5.5899200000000003E-2</v>
      </c>
      <c r="AJ63" s="34">
        <f>AVERAGE(AJ61:AJ62)*'Fixed data'!$C$3</f>
        <v>-5.2788680000000004E-2</v>
      </c>
      <c r="AK63" s="34">
        <f>AVERAGE(AK61:AK62)*'Fixed data'!$C$3</f>
        <v>-4.9678159999999999E-2</v>
      </c>
      <c r="AL63" s="34">
        <f>AVERAGE(AL61:AL62)*'Fixed data'!$C$3</f>
        <v>-4.656764E-2</v>
      </c>
      <c r="AM63" s="34">
        <f>AVERAGE(AM61:AM62)*'Fixed data'!$C$3</f>
        <v>-4.3457120000000002E-2</v>
      </c>
      <c r="AN63" s="34">
        <f>AVERAGE(AN61:AN62)*'Fixed data'!$C$3</f>
        <v>-4.0346599999999996E-2</v>
      </c>
      <c r="AO63" s="34">
        <f>AVERAGE(AO61:AO62)*'Fixed data'!$C$3</f>
        <v>-3.7236079999999998E-2</v>
      </c>
      <c r="AP63" s="34">
        <f>AVERAGE(AP61:AP62)*'Fixed data'!$C$3</f>
        <v>-3.4125559999999999E-2</v>
      </c>
      <c r="AQ63" s="34">
        <f>AVERAGE(AQ61:AQ62)*'Fixed data'!$C$3</f>
        <v>-3.1015039999999997E-2</v>
      </c>
      <c r="AR63" s="34">
        <f>AVERAGE(AR61:AR62)*'Fixed data'!$C$3</f>
        <v>-2.7904519999999995E-2</v>
      </c>
      <c r="AS63" s="34">
        <f>AVERAGE(AS61:AS62)*'Fixed data'!$C$3</f>
        <v>-2.4793999999999993E-2</v>
      </c>
      <c r="AT63" s="34">
        <f>AVERAGE(AT61:AT62)*'Fixed data'!$C$3</f>
        <v>-2.1683479999999995E-2</v>
      </c>
      <c r="AU63" s="34">
        <f>AVERAGE(AU61:AU62)*'Fixed data'!$C$3</f>
        <v>-1.8572959999999993E-2</v>
      </c>
      <c r="AV63" s="34">
        <f>AVERAGE(AV61:AV62)*'Fixed data'!$C$3</f>
        <v>-1.5462439999999992E-2</v>
      </c>
      <c r="AW63" s="34">
        <f>AVERAGE(AW61:AW62)*'Fixed data'!$C$3</f>
        <v>-1.2351919999999992E-2</v>
      </c>
      <c r="AX63" s="34">
        <f>AVERAGE(AX61:AX62)*'Fixed data'!$C$3</f>
        <v>-9.2413999999999916E-3</v>
      </c>
      <c r="AY63" s="34">
        <f>AVERAGE(AY61:AY62)*'Fixed data'!$C$3</f>
        <v>-6.3965299999999906E-3</v>
      </c>
      <c r="AZ63" s="34">
        <f>AVERAGE(AZ61:AZ62)*'Fixed data'!$C$3</f>
        <v>-4.0802766666666566E-3</v>
      </c>
      <c r="BA63" s="34">
        <f>AVERAGE(BA61:BA62)*'Fixed data'!$C$3</f>
        <v>-2.28780999999999E-3</v>
      </c>
      <c r="BB63" s="34">
        <f>AVERAGE(BB61:BB62)*'Fixed data'!$C$3</f>
        <v>-1.0137633333333232E-3</v>
      </c>
      <c r="BC63" s="34">
        <f>AVERAGE(BC61:BC62)*'Fixed data'!$C$3</f>
        <v>-2.5276999999998973E-4</v>
      </c>
      <c r="BD63" s="34">
        <f>AVERAGE(BD61:BD62)*'Fixed data'!$C$3</f>
        <v>1.0305818698430613E-17</v>
      </c>
    </row>
    <row r="64" spans="1:56" ht="15.75" thickBot="1" x14ac:dyDescent="0.35">
      <c r="A64" s="114"/>
      <c r="B64" s="12" t="s">
        <v>94</v>
      </c>
      <c r="C64" s="12" t="s">
        <v>45</v>
      </c>
      <c r="D64" s="12" t="s">
        <v>40</v>
      </c>
      <c r="E64" s="53">
        <f t="shared" ref="E64:BD64" si="9">E29+E60+E63</f>
        <v>-0.13570424999999997</v>
      </c>
      <c r="F64" s="53">
        <f t="shared" si="9"/>
        <v>-0.16897635</v>
      </c>
      <c r="G64" s="53">
        <f t="shared" si="9"/>
        <v>-0.20164137222222217</v>
      </c>
      <c r="H64" s="53">
        <f t="shared" si="9"/>
        <v>-0.2329522188888889</v>
      </c>
      <c r="I64" s="53">
        <f t="shared" si="9"/>
        <v>-0.26386981222222222</v>
      </c>
      <c r="J64" s="53">
        <f t="shared" si="9"/>
        <v>-0.29371811333333331</v>
      </c>
      <c r="K64" s="53">
        <f t="shared" si="9"/>
        <v>-0.19495168000000002</v>
      </c>
      <c r="L64" s="53">
        <f t="shared" si="9"/>
        <v>-0.19184116000000001</v>
      </c>
      <c r="M64" s="53">
        <f t="shared" si="9"/>
        <v>-0.18873064000000001</v>
      </c>
      <c r="N64" s="53">
        <f t="shared" si="9"/>
        <v>-0.18562012</v>
      </c>
      <c r="O64" s="53">
        <f t="shared" si="9"/>
        <v>-0.18250960000000002</v>
      </c>
      <c r="P64" s="53">
        <f t="shared" si="9"/>
        <v>-0.17939908000000002</v>
      </c>
      <c r="Q64" s="53">
        <f t="shared" si="9"/>
        <v>-0.17628856000000001</v>
      </c>
      <c r="R64" s="53">
        <f t="shared" si="9"/>
        <v>-0.17317804000000003</v>
      </c>
      <c r="S64" s="53">
        <f t="shared" si="9"/>
        <v>-0.17006752000000003</v>
      </c>
      <c r="T64" s="53">
        <f t="shared" si="9"/>
        <v>-0.16695700000000002</v>
      </c>
      <c r="U64" s="53">
        <f t="shared" si="9"/>
        <v>-0.16384648000000002</v>
      </c>
      <c r="V64" s="53">
        <f t="shared" si="9"/>
        <v>-0.16073596000000001</v>
      </c>
      <c r="W64" s="53">
        <f t="shared" si="9"/>
        <v>-0.15762544000000001</v>
      </c>
      <c r="X64" s="53">
        <f t="shared" si="9"/>
        <v>-0.15451492</v>
      </c>
      <c r="Y64" s="53">
        <f t="shared" si="9"/>
        <v>-0.15140439999999999</v>
      </c>
      <c r="Z64" s="53">
        <f t="shared" si="9"/>
        <v>-0.14829387999999999</v>
      </c>
      <c r="AA64" s="53">
        <f t="shared" si="9"/>
        <v>-0.14518336000000001</v>
      </c>
      <c r="AB64" s="53">
        <f t="shared" si="9"/>
        <v>-0.14207284000000001</v>
      </c>
      <c r="AC64" s="53">
        <f t="shared" si="9"/>
        <v>-0.13896232</v>
      </c>
      <c r="AD64" s="53">
        <f t="shared" si="9"/>
        <v>-0.13585180000000002</v>
      </c>
      <c r="AE64" s="53">
        <f t="shared" si="9"/>
        <v>-0.13274128000000002</v>
      </c>
      <c r="AF64" s="53">
        <f t="shared" si="9"/>
        <v>-0.12963076000000001</v>
      </c>
      <c r="AG64" s="53">
        <f t="shared" si="9"/>
        <v>-0.12652024000000001</v>
      </c>
      <c r="AH64" s="53">
        <f t="shared" si="9"/>
        <v>-0.12340972</v>
      </c>
      <c r="AI64" s="53">
        <f t="shared" si="9"/>
        <v>-0.1202992</v>
      </c>
      <c r="AJ64" s="53">
        <f t="shared" si="9"/>
        <v>-0.11718868</v>
      </c>
      <c r="AK64" s="53">
        <f t="shared" si="9"/>
        <v>-0.11407816</v>
      </c>
      <c r="AL64" s="53">
        <f t="shared" si="9"/>
        <v>-0.11096764000000001</v>
      </c>
      <c r="AM64" s="53">
        <f t="shared" si="9"/>
        <v>-0.10785712</v>
      </c>
      <c r="AN64" s="53">
        <f t="shared" si="9"/>
        <v>-0.1047466</v>
      </c>
      <c r="AO64" s="53">
        <f t="shared" si="9"/>
        <v>-0.10163607999999999</v>
      </c>
      <c r="AP64" s="53">
        <f t="shared" si="9"/>
        <v>-9.8525559999999998E-2</v>
      </c>
      <c r="AQ64" s="53">
        <f t="shared" si="9"/>
        <v>-9.5415039999999993E-2</v>
      </c>
      <c r="AR64" s="53">
        <f t="shared" si="9"/>
        <v>-9.2304520000000001E-2</v>
      </c>
      <c r="AS64" s="53">
        <f t="shared" si="9"/>
        <v>-8.9193999999999996E-2</v>
      </c>
      <c r="AT64" s="53">
        <f t="shared" si="9"/>
        <v>-8.608347999999999E-2</v>
      </c>
      <c r="AU64" s="53">
        <f t="shared" si="9"/>
        <v>-8.2972959999999985E-2</v>
      </c>
      <c r="AV64" s="53">
        <f t="shared" si="9"/>
        <v>-7.9862439999999993E-2</v>
      </c>
      <c r="AW64" s="53">
        <f t="shared" si="9"/>
        <v>-7.6751919999999987E-2</v>
      </c>
      <c r="AX64" s="53">
        <f t="shared" si="9"/>
        <v>-7.3641399999999996E-2</v>
      </c>
      <c r="AY64" s="53">
        <f t="shared" si="9"/>
        <v>-5.9796529999999987E-2</v>
      </c>
      <c r="AZ64" s="53">
        <f t="shared" si="9"/>
        <v>-4.6591387777777771E-2</v>
      </c>
      <c r="BA64" s="53">
        <f t="shared" si="9"/>
        <v>-3.3998921111111101E-2</v>
      </c>
      <c r="BB64" s="53">
        <f t="shared" si="9"/>
        <v>-2.2058207777777769E-2</v>
      </c>
      <c r="BC64" s="53">
        <f t="shared" si="9"/>
        <v>-1.0719436666666656E-2</v>
      </c>
      <c r="BD64" s="53">
        <f t="shared" si="9"/>
        <v>1.0305818698430613E-17</v>
      </c>
    </row>
    <row r="65" spans="1:56" ht="12.75" customHeight="1" x14ac:dyDescent="0.3">
      <c r="A65" s="177" t="s">
        <v>228</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8"/>
      <c r="B66" s="9" t="s">
        <v>200</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8"/>
      <c r="B67" s="9" t="s">
        <v>296</v>
      </c>
      <c r="C67" s="11"/>
      <c r="D67" s="11" t="s">
        <v>40</v>
      </c>
      <c r="E67" s="81">
        <f>'Fixed data'!$G$7*E$88/1000000</f>
        <v>0</v>
      </c>
      <c r="F67" s="81">
        <f>'Fixed data'!$G$7*F$88/1000000</f>
        <v>2.2238670001278868E-2</v>
      </c>
      <c r="G67" s="81">
        <f>'Fixed data'!$G$7*G$88/1000000</f>
        <v>4.277855271079338E-2</v>
      </c>
      <c r="H67" s="81">
        <f>'Fixed data'!$G$7*H$88/1000000</f>
        <v>6.5032666232906475E-2</v>
      </c>
      <c r="I67" s="81">
        <f>'Fixed data'!$G$7*I$88/1000000</f>
        <v>8.5572548942420987E-2</v>
      </c>
      <c r="J67" s="81">
        <f>'Fixed data'!$G$7*J$88/1000000</f>
        <v>0.10611243165193548</v>
      </c>
      <c r="K67" s="81">
        <f>'Fixed data'!$G$7*K$88/1000000</f>
        <v>0.12835110165321437</v>
      </c>
      <c r="L67" s="81">
        <f>'Fixed data'!$G$7*L$88/1000000</f>
        <v>0.14889098436272885</v>
      </c>
      <c r="M67" s="81">
        <f>'Fixed data'!$G$7*M$88/1000000</f>
        <v>0.14889098436272885</v>
      </c>
      <c r="N67" s="81">
        <f>'Fixed data'!$G$7*N$88/1000000</f>
        <v>0.14889098436272885</v>
      </c>
      <c r="O67" s="81">
        <f>'Fixed data'!$G$7*O$88/1000000</f>
        <v>0.14889098436272885</v>
      </c>
      <c r="P67" s="81">
        <f>'Fixed data'!$G$7*P$88/1000000</f>
        <v>0.14889098436272885</v>
      </c>
      <c r="Q67" s="81">
        <f>'Fixed data'!$G$7*Q$88/1000000</f>
        <v>0.14889098436272885</v>
      </c>
      <c r="R67" s="81">
        <f>'Fixed data'!$G$7*R$88/1000000</f>
        <v>0.14889098436272885</v>
      </c>
      <c r="S67" s="81">
        <f>'Fixed data'!$G$7*S$88/1000000</f>
        <v>0.14889098436272885</v>
      </c>
      <c r="T67" s="81">
        <f>'Fixed data'!$G$7*T$88/1000000</f>
        <v>0.14889098436272885</v>
      </c>
      <c r="U67" s="81">
        <f>'Fixed data'!$G$7*U$88/1000000</f>
        <v>0.14889098436272885</v>
      </c>
      <c r="V67" s="81">
        <f>'Fixed data'!$G$7*V$88/1000000</f>
        <v>0.14889098436272885</v>
      </c>
      <c r="W67" s="81">
        <f>'Fixed data'!$G$7*W$88/1000000</f>
        <v>0.14889098436272885</v>
      </c>
      <c r="X67" s="81">
        <f>'Fixed data'!$G$7*X$88/1000000</f>
        <v>0.14889098436272885</v>
      </c>
      <c r="Y67" s="81">
        <f>'Fixed data'!$G$7*Y$88/1000000</f>
        <v>0.14889098436272885</v>
      </c>
      <c r="Z67" s="81">
        <f>'Fixed data'!$G$7*Z$88/1000000</f>
        <v>0.14889098436272885</v>
      </c>
      <c r="AA67" s="81">
        <f>'Fixed data'!$G$7*AA$88/1000000</f>
        <v>0.14889098436272885</v>
      </c>
      <c r="AB67" s="81">
        <f>'Fixed data'!$G$7*AB$88/1000000</f>
        <v>0.14889098436272885</v>
      </c>
      <c r="AC67" s="81">
        <f>'Fixed data'!$G$7*AC$88/1000000</f>
        <v>0.14889098436272885</v>
      </c>
      <c r="AD67" s="81">
        <f>'Fixed data'!$G$7*AD$88/1000000</f>
        <v>0.14889098436272885</v>
      </c>
      <c r="AE67" s="81">
        <f>'Fixed data'!$G$7*AE$88/1000000</f>
        <v>0.14889098436272885</v>
      </c>
      <c r="AF67" s="81">
        <f>'Fixed data'!$G$7*AF$88/1000000</f>
        <v>0.14889098436272885</v>
      </c>
      <c r="AG67" s="81">
        <f>'Fixed data'!$G$7*AG$88/1000000</f>
        <v>0.14889098436272885</v>
      </c>
      <c r="AH67" s="81">
        <f>'Fixed data'!$G$7*AH$88/1000000</f>
        <v>0.14889098436272885</v>
      </c>
      <c r="AI67" s="81">
        <f>'Fixed data'!$G$7*AI$88/1000000</f>
        <v>0.14889098436272885</v>
      </c>
      <c r="AJ67" s="81">
        <f>'Fixed data'!$G$7*AJ$88/1000000</f>
        <v>0.14889098436272885</v>
      </c>
      <c r="AK67" s="81">
        <f>'Fixed data'!$G$7*AK$88/1000000</f>
        <v>0.14889098436272885</v>
      </c>
      <c r="AL67" s="81">
        <f>'Fixed data'!$G$7*AL$88/1000000</f>
        <v>0.14889098436272885</v>
      </c>
      <c r="AM67" s="81">
        <f>'Fixed data'!$G$7*AM$88/1000000</f>
        <v>0.14889098436272885</v>
      </c>
      <c r="AN67" s="81">
        <f>'Fixed data'!$G$7*AN$88/1000000</f>
        <v>0.14889098436272885</v>
      </c>
      <c r="AO67" s="81">
        <f>'Fixed data'!$G$7*AO$88/1000000</f>
        <v>0.14889098436272885</v>
      </c>
      <c r="AP67" s="81">
        <f>'Fixed data'!$G$7*AP$88/1000000</f>
        <v>0.14889098436272885</v>
      </c>
      <c r="AQ67" s="81">
        <f>'Fixed data'!$G$7*AQ$88/1000000</f>
        <v>0.14889098436272885</v>
      </c>
      <c r="AR67" s="81">
        <f>'Fixed data'!$G$7*AR$88/1000000</f>
        <v>0.14889098436272885</v>
      </c>
      <c r="AS67" s="81">
        <f>'Fixed data'!$G$7*AS$88/1000000</f>
        <v>0.14889098436272885</v>
      </c>
      <c r="AT67" s="81">
        <f>'Fixed data'!$G$7*AT$88/1000000</f>
        <v>0.14889098436272885</v>
      </c>
      <c r="AU67" s="81">
        <f>'Fixed data'!$G$7*AU$88/1000000</f>
        <v>0.14889098436272885</v>
      </c>
      <c r="AV67" s="81">
        <f>'Fixed data'!$G$7*AV$88/1000000</f>
        <v>0.14889098436272885</v>
      </c>
      <c r="AW67" s="81">
        <f>'Fixed data'!$G$7*AW$88/1000000</f>
        <v>0.14889098436272885</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8"/>
      <c r="B68" s="9" t="s">
        <v>297</v>
      </c>
      <c r="C68" s="9"/>
      <c r="D68" s="9" t="s">
        <v>40</v>
      </c>
      <c r="E68" s="81">
        <f>'Fixed data'!$G$8*E89/1000000</f>
        <v>0</v>
      </c>
      <c r="F68" s="81">
        <f>'Fixed data'!$G$8*F89/1000000</f>
        <v>2.08706000581107E-2</v>
      </c>
      <c r="G68" s="81">
        <f>'Fixed data'!$G$8*G89/1000000</f>
        <v>4.591547079633948E-2</v>
      </c>
      <c r="H68" s="81">
        <f>'Fixed data'!$G$8*H89/1000000</f>
        <v>6.6786447525690046E-2</v>
      </c>
      <c r="I68" s="81">
        <f>'Fixed data'!$G$8*I89/1000000</f>
        <v>8.7657047583800746E-2</v>
      </c>
      <c r="J68" s="81">
        <f>'Fixed data'!$G$8*J89/1000000</f>
        <v>0.11270191832202953</v>
      </c>
      <c r="K68" s="81">
        <f>'Fixed data'!$G$8*K89/1000000</f>
        <v>0.13357251838014023</v>
      </c>
      <c r="L68" s="81">
        <f>'Fixed data'!$G$8*L89/1000000</f>
        <v>0.15861738911836901</v>
      </c>
      <c r="M68" s="81">
        <f>'Fixed data'!$G$8*M89/1000000</f>
        <v>0.15861738911836901</v>
      </c>
      <c r="N68" s="81">
        <f>'Fixed data'!$G$8*N89/1000000</f>
        <v>0.15861738911836901</v>
      </c>
      <c r="O68" s="81">
        <f>'Fixed data'!$G$8*O89/1000000</f>
        <v>0.15861738911836901</v>
      </c>
      <c r="P68" s="81">
        <f>'Fixed data'!$G$8*P89/1000000</f>
        <v>0.15861738911836901</v>
      </c>
      <c r="Q68" s="81">
        <f>'Fixed data'!$G$8*Q89/1000000</f>
        <v>0.15861738911836901</v>
      </c>
      <c r="R68" s="81">
        <f>'Fixed data'!$G$8*R89/1000000</f>
        <v>0.15861738911836901</v>
      </c>
      <c r="S68" s="81">
        <f>'Fixed data'!$G$8*S89/1000000</f>
        <v>0.15861738911836901</v>
      </c>
      <c r="T68" s="81">
        <f>'Fixed data'!$G$8*T89/1000000</f>
        <v>0.15861738911836901</v>
      </c>
      <c r="U68" s="81">
        <f>'Fixed data'!$G$8*U89/1000000</f>
        <v>0.15861738911836901</v>
      </c>
      <c r="V68" s="81">
        <f>'Fixed data'!$G$8*V89/1000000</f>
        <v>0.15861738911836901</v>
      </c>
      <c r="W68" s="81">
        <f>'Fixed data'!$G$8*W89/1000000</f>
        <v>0.15861738911836901</v>
      </c>
      <c r="X68" s="81">
        <f>'Fixed data'!$G$8*X89/1000000</f>
        <v>0.15861738911836901</v>
      </c>
      <c r="Y68" s="81">
        <f>'Fixed data'!$G$8*Y89/1000000</f>
        <v>0.15861738911836901</v>
      </c>
      <c r="Z68" s="81">
        <f>'Fixed data'!$G$8*Z89/1000000</f>
        <v>0.15861738911836901</v>
      </c>
      <c r="AA68" s="81">
        <f>'Fixed data'!$G$8*AA89/1000000</f>
        <v>0.15861738911836901</v>
      </c>
      <c r="AB68" s="81">
        <f>'Fixed data'!$G$8*AB89/1000000</f>
        <v>0.15861738911836901</v>
      </c>
      <c r="AC68" s="81">
        <f>'Fixed data'!$G$8*AC89/1000000</f>
        <v>0.15861738911836901</v>
      </c>
      <c r="AD68" s="81">
        <f>'Fixed data'!$G$8*AD89/1000000</f>
        <v>0.15861738911836901</v>
      </c>
      <c r="AE68" s="81">
        <f>'Fixed data'!$G$8*AE89/1000000</f>
        <v>0.15861738911836901</v>
      </c>
      <c r="AF68" s="81">
        <f>'Fixed data'!$G$8*AF89/1000000</f>
        <v>0.15861738911836901</v>
      </c>
      <c r="AG68" s="81">
        <f>'Fixed data'!$G$8*AG89/1000000</f>
        <v>0.15861738911836901</v>
      </c>
      <c r="AH68" s="81">
        <f>'Fixed data'!$G$8*AH89/1000000</f>
        <v>0.15861738911836901</v>
      </c>
      <c r="AI68" s="81">
        <f>'Fixed data'!$G$8*AI89/1000000</f>
        <v>0.15861738911836901</v>
      </c>
      <c r="AJ68" s="81">
        <f>'Fixed data'!$G$8*AJ89/1000000</f>
        <v>0.15861738911836901</v>
      </c>
      <c r="AK68" s="81">
        <f>'Fixed data'!$G$8*AK89/1000000</f>
        <v>0.15861738911836901</v>
      </c>
      <c r="AL68" s="81">
        <f>'Fixed data'!$G$8*AL89/1000000</f>
        <v>0.15861738911836901</v>
      </c>
      <c r="AM68" s="81">
        <f>'Fixed data'!$G$8*AM89/1000000</f>
        <v>0.15861738911836901</v>
      </c>
      <c r="AN68" s="81">
        <f>'Fixed data'!$G$8*AN89/1000000</f>
        <v>0.15861738911836901</v>
      </c>
      <c r="AO68" s="81">
        <f>'Fixed data'!$G$8*AO89/1000000</f>
        <v>0.15861738911836901</v>
      </c>
      <c r="AP68" s="81">
        <f>'Fixed data'!$G$8*AP89/1000000</f>
        <v>0.15861738911836901</v>
      </c>
      <c r="AQ68" s="81">
        <f>'Fixed data'!$G$8*AQ89/1000000</f>
        <v>0.15861738911836901</v>
      </c>
      <c r="AR68" s="81">
        <f>'Fixed data'!$G$8*AR89/1000000</f>
        <v>0.15861738911836901</v>
      </c>
      <c r="AS68" s="81">
        <f>'Fixed data'!$G$8*AS89/1000000</f>
        <v>0.15861738911836901</v>
      </c>
      <c r="AT68" s="81">
        <f>'Fixed data'!$G$8*AT89/1000000</f>
        <v>0.15861738911836901</v>
      </c>
      <c r="AU68" s="81">
        <f>'Fixed data'!$G$8*AU89/1000000</f>
        <v>0.15861738911836901</v>
      </c>
      <c r="AV68" s="81">
        <f>'Fixed data'!$G$8*AV89/1000000</f>
        <v>0.15861738911836901</v>
      </c>
      <c r="AW68" s="81">
        <f>'Fixed data'!$G$8*AW89/1000000</f>
        <v>0.15861738911836901</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8"/>
      <c r="B69" s="4" t="s">
        <v>201</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8"/>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8"/>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8"/>
      <c r="B75" s="9" t="s">
        <v>209</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9"/>
      <c r="B76" s="13" t="s">
        <v>100</v>
      </c>
      <c r="C76" s="13"/>
      <c r="D76" s="13" t="s">
        <v>40</v>
      </c>
      <c r="E76" s="53">
        <f>SUM(E65:E75)</f>
        <v>0</v>
      </c>
      <c r="F76" s="53">
        <f t="shared" ref="F76:BD76" si="10">SUM(F65:F75)</f>
        <v>4.3109270059389568E-2</v>
      </c>
      <c r="G76" s="53">
        <f t="shared" si="10"/>
        <v>8.869402350713286E-2</v>
      </c>
      <c r="H76" s="53">
        <f t="shared" si="10"/>
        <v>0.13181911375859651</v>
      </c>
      <c r="I76" s="53">
        <f t="shared" si="10"/>
        <v>0.17322959652622172</v>
      </c>
      <c r="J76" s="53">
        <f t="shared" si="10"/>
        <v>0.21881434997396501</v>
      </c>
      <c r="K76" s="53">
        <f t="shared" si="10"/>
        <v>0.26192362003335456</v>
      </c>
      <c r="L76" s="53">
        <f t="shared" si="10"/>
        <v>0.30750837348109783</v>
      </c>
      <c r="M76" s="53">
        <f t="shared" si="10"/>
        <v>0.30750837348109783</v>
      </c>
      <c r="N76" s="53">
        <f t="shared" si="10"/>
        <v>0.30750837348109783</v>
      </c>
      <c r="O76" s="53">
        <f t="shared" si="10"/>
        <v>0.30750837348109783</v>
      </c>
      <c r="P76" s="53">
        <f t="shared" si="10"/>
        <v>0.30750837348109783</v>
      </c>
      <c r="Q76" s="53">
        <f t="shared" si="10"/>
        <v>0.30750837348109783</v>
      </c>
      <c r="R76" s="53">
        <f t="shared" si="10"/>
        <v>0.30750837348109783</v>
      </c>
      <c r="S76" s="53">
        <f t="shared" si="10"/>
        <v>0.30750837348109783</v>
      </c>
      <c r="T76" s="53">
        <f t="shared" si="10"/>
        <v>0.30750837348109783</v>
      </c>
      <c r="U76" s="53">
        <f t="shared" si="10"/>
        <v>0.30750837348109783</v>
      </c>
      <c r="V76" s="53">
        <f t="shared" si="10"/>
        <v>0.30750837348109783</v>
      </c>
      <c r="W76" s="53">
        <f t="shared" si="10"/>
        <v>0.30750837348109783</v>
      </c>
      <c r="X76" s="53">
        <f t="shared" si="10"/>
        <v>0.30750837348109783</v>
      </c>
      <c r="Y76" s="53">
        <f t="shared" si="10"/>
        <v>0.30750837348109783</v>
      </c>
      <c r="Z76" s="53">
        <f t="shared" si="10"/>
        <v>0.30750837348109783</v>
      </c>
      <c r="AA76" s="53">
        <f t="shared" si="10"/>
        <v>0.30750837348109783</v>
      </c>
      <c r="AB76" s="53">
        <f t="shared" si="10"/>
        <v>0.30750837348109783</v>
      </c>
      <c r="AC76" s="53">
        <f t="shared" si="10"/>
        <v>0.30750837348109783</v>
      </c>
      <c r="AD76" s="53">
        <f t="shared" si="10"/>
        <v>0.30750837348109783</v>
      </c>
      <c r="AE76" s="53">
        <f t="shared" si="10"/>
        <v>0.30750837348109783</v>
      </c>
      <c r="AF76" s="53">
        <f t="shared" si="10"/>
        <v>0.30750837348109783</v>
      </c>
      <c r="AG76" s="53">
        <f t="shared" si="10"/>
        <v>0.30750837348109783</v>
      </c>
      <c r="AH76" s="53">
        <f t="shared" si="10"/>
        <v>0.30750837348109783</v>
      </c>
      <c r="AI76" s="53">
        <f t="shared" si="10"/>
        <v>0.30750837348109783</v>
      </c>
      <c r="AJ76" s="53">
        <f t="shared" si="10"/>
        <v>0.30750837348109783</v>
      </c>
      <c r="AK76" s="53">
        <f t="shared" si="10"/>
        <v>0.30750837348109783</v>
      </c>
      <c r="AL76" s="53">
        <f t="shared" si="10"/>
        <v>0.30750837348109783</v>
      </c>
      <c r="AM76" s="53">
        <f t="shared" si="10"/>
        <v>0.30750837348109783</v>
      </c>
      <c r="AN76" s="53">
        <f t="shared" si="10"/>
        <v>0.30750837348109783</v>
      </c>
      <c r="AO76" s="53">
        <f t="shared" si="10"/>
        <v>0.30750837348109783</v>
      </c>
      <c r="AP76" s="53">
        <f t="shared" si="10"/>
        <v>0.30750837348109783</v>
      </c>
      <c r="AQ76" s="53">
        <f t="shared" si="10"/>
        <v>0.30750837348109783</v>
      </c>
      <c r="AR76" s="53">
        <f t="shared" si="10"/>
        <v>0.30750837348109783</v>
      </c>
      <c r="AS76" s="53">
        <f t="shared" si="10"/>
        <v>0.30750837348109783</v>
      </c>
      <c r="AT76" s="53">
        <f t="shared" si="10"/>
        <v>0.30750837348109783</v>
      </c>
      <c r="AU76" s="53">
        <f t="shared" si="10"/>
        <v>0.30750837348109783</v>
      </c>
      <c r="AV76" s="53">
        <f t="shared" si="10"/>
        <v>0.30750837348109783</v>
      </c>
      <c r="AW76" s="53">
        <f t="shared" si="10"/>
        <v>0.30750837348109783</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-0.13570424999999997</v>
      </c>
      <c r="F77" s="54">
        <f>IF('Fixed data'!$G$19=FALSE,F64+F76,F64)</f>
        <v>-0.12586707994061042</v>
      </c>
      <c r="G77" s="54">
        <f>IF('Fixed data'!$G$19=FALSE,G64+G76,G64)</f>
        <v>-0.11294734871508931</v>
      </c>
      <c r="H77" s="54">
        <f>IF('Fixed data'!$G$19=FALSE,H64+H76,H64)</f>
        <v>-0.10113310513029239</v>
      </c>
      <c r="I77" s="54">
        <f>IF('Fixed data'!$G$19=FALSE,I64+I76,I64)</f>
        <v>-9.0640215696000503E-2</v>
      </c>
      <c r="J77" s="54">
        <f>IF('Fixed data'!$G$19=FALSE,J64+J76,J64)</f>
        <v>-7.4903763359368297E-2</v>
      </c>
      <c r="K77" s="54">
        <f>IF('Fixed data'!$G$19=FALSE,K64+K76,K64)</f>
        <v>6.6971940033354549E-2</v>
      </c>
      <c r="L77" s="54">
        <f>IF('Fixed data'!$G$19=FALSE,L64+L76,L64)</f>
        <v>0.11566721348109782</v>
      </c>
      <c r="M77" s="54">
        <f>IF('Fixed data'!$G$19=FALSE,M64+M76,M64)</f>
        <v>0.11877773348109782</v>
      </c>
      <c r="N77" s="54">
        <f>IF('Fixed data'!$G$19=FALSE,N64+N76,N64)</f>
        <v>0.12188825348109783</v>
      </c>
      <c r="O77" s="54">
        <f>IF('Fixed data'!$G$19=FALSE,O64+O76,O64)</f>
        <v>0.12499877348109781</v>
      </c>
      <c r="P77" s="54">
        <f>IF('Fixed data'!$G$19=FALSE,P64+P76,P64)</f>
        <v>0.12810929348109781</v>
      </c>
      <c r="Q77" s="54">
        <f>IF('Fixed data'!$G$19=FALSE,Q64+Q76,Q64)</f>
        <v>0.13121981348109782</v>
      </c>
      <c r="R77" s="54">
        <f>IF('Fixed data'!$G$19=FALSE,R64+R76,R64)</f>
        <v>0.1343303334810978</v>
      </c>
      <c r="S77" s="54">
        <f>IF('Fixed data'!$G$19=FALSE,S64+S76,S64)</f>
        <v>0.1374408534810978</v>
      </c>
      <c r="T77" s="54">
        <f>IF('Fixed data'!$G$19=FALSE,T64+T76,T64)</f>
        <v>0.14055137348109781</v>
      </c>
      <c r="U77" s="54">
        <f>IF('Fixed data'!$G$19=FALSE,U64+U76,U64)</f>
        <v>0.14366189348109781</v>
      </c>
      <c r="V77" s="54">
        <f>IF('Fixed data'!$G$19=FALSE,V64+V76,V64)</f>
        <v>0.14677241348109782</v>
      </c>
      <c r="W77" s="54">
        <f>IF('Fixed data'!$G$19=FALSE,W64+W76,W64)</f>
        <v>0.14988293348109782</v>
      </c>
      <c r="X77" s="54">
        <f>IF('Fixed data'!$G$19=FALSE,X64+X76,X64)</f>
        <v>0.15299345348109783</v>
      </c>
      <c r="Y77" s="54">
        <f>IF('Fixed data'!$G$19=FALSE,Y64+Y76,Y64)</f>
        <v>0.15610397348109784</v>
      </c>
      <c r="Z77" s="54">
        <f>IF('Fixed data'!$G$19=FALSE,Z64+Z76,Z64)</f>
        <v>0.15921449348109784</v>
      </c>
      <c r="AA77" s="54">
        <f>IF('Fixed data'!$G$19=FALSE,AA64+AA76,AA64)</f>
        <v>0.16232501348109782</v>
      </c>
      <c r="AB77" s="54">
        <f>IF('Fixed data'!$G$19=FALSE,AB64+AB76,AB64)</f>
        <v>0.16543553348109782</v>
      </c>
      <c r="AC77" s="54">
        <f>IF('Fixed data'!$G$19=FALSE,AC64+AC76,AC64)</f>
        <v>0.16854605348109783</v>
      </c>
      <c r="AD77" s="54">
        <f>IF('Fixed data'!$G$19=FALSE,AD64+AD76,AD64)</f>
        <v>0.17165657348109781</v>
      </c>
      <c r="AE77" s="54">
        <f>IF('Fixed data'!$G$19=FALSE,AE64+AE76,AE64)</f>
        <v>0.17476709348109781</v>
      </c>
      <c r="AF77" s="54">
        <f>IF('Fixed data'!$G$19=FALSE,AF64+AF76,AF64)</f>
        <v>0.17787761348109782</v>
      </c>
      <c r="AG77" s="54">
        <f>IF('Fixed data'!$G$19=FALSE,AG64+AG76,AG64)</f>
        <v>0.18098813348109782</v>
      </c>
      <c r="AH77" s="54">
        <f>IF('Fixed data'!$G$19=FALSE,AH64+AH76,AH64)</f>
        <v>0.18409865348109783</v>
      </c>
      <c r="AI77" s="54">
        <f>IF('Fixed data'!$G$19=FALSE,AI64+AI76,AI64)</f>
        <v>0.18720917348109783</v>
      </c>
      <c r="AJ77" s="54">
        <f>IF('Fixed data'!$G$19=FALSE,AJ64+AJ76,AJ64)</f>
        <v>0.19031969348109784</v>
      </c>
      <c r="AK77" s="54">
        <f>IF('Fixed data'!$G$19=FALSE,AK64+AK76,AK64)</f>
        <v>0.19343021348109785</v>
      </c>
      <c r="AL77" s="54">
        <f>IF('Fixed data'!$G$19=FALSE,AL64+AL76,AL64)</f>
        <v>0.19654073348109782</v>
      </c>
      <c r="AM77" s="54">
        <f>IF('Fixed data'!$G$19=FALSE,AM64+AM76,AM64)</f>
        <v>0.19965125348109783</v>
      </c>
      <c r="AN77" s="54">
        <f>IF('Fixed data'!$G$19=FALSE,AN64+AN76,AN64)</f>
        <v>0.20276177348109783</v>
      </c>
      <c r="AO77" s="54">
        <f>IF('Fixed data'!$G$19=FALSE,AO64+AO76,AO64)</f>
        <v>0.20587229348109784</v>
      </c>
      <c r="AP77" s="54">
        <f>IF('Fixed data'!$G$19=FALSE,AP64+AP76,AP64)</f>
        <v>0.20898281348109782</v>
      </c>
      <c r="AQ77" s="54">
        <f>IF('Fixed data'!$G$19=FALSE,AQ64+AQ76,AQ64)</f>
        <v>0.21209333348109782</v>
      </c>
      <c r="AR77" s="54">
        <f>IF('Fixed data'!$G$19=FALSE,AR64+AR76,AR64)</f>
        <v>0.21520385348109783</v>
      </c>
      <c r="AS77" s="54">
        <f>IF('Fixed data'!$G$19=FALSE,AS64+AS76,AS64)</f>
        <v>0.21831437348109783</v>
      </c>
      <c r="AT77" s="54">
        <f>IF('Fixed data'!$G$19=FALSE,AT64+AT76,AT64)</f>
        <v>0.22142489348109784</v>
      </c>
      <c r="AU77" s="54">
        <f>IF('Fixed data'!$G$19=FALSE,AU64+AU76,AU64)</f>
        <v>0.22453541348109785</v>
      </c>
      <c r="AV77" s="54">
        <f>IF('Fixed data'!$G$19=FALSE,AV64+AV76,AV64)</f>
        <v>0.22764593348109785</v>
      </c>
      <c r="AW77" s="54">
        <f>IF('Fixed data'!$G$19=FALSE,AW64+AW76,AW64)</f>
        <v>0.23075645348109786</v>
      </c>
      <c r="AX77" s="54">
        <f>IF('Fixed data'!$G$19=FALSE,AX64+AX76,AX64)</f>
        <v>-7.3641399999999996E-2</v>
      </c>
      <c r="AY77" s="54">
        <f>IF('Fixed data'!$G$19=FALSE,AY64+AY76,AY64)</f>
        <v>-5.9796529999999987E-2</v>
      </c>
      <c r="AZ77" s="54">
        <f>IF('Fixed data'!$G$19=FALSE,AZ64+AZ76,AZ64)</f>
        <v>-4.6591387777777771E-2</v>
      </c>
      <c r="BA77" s="54">
        <f>IF('Fixed data'!$G$19=FALSE,BA64+BA76,BA64)</f>
        <v>-3.3998921111111101E-2</v>
      </c>
      <c r="BB77" s="54">
        <f>IF('Fixed data'!$G$19=FALSE,BB64+BB76,BB64)</f>
        <v>-2.2058207777777769E-2</v>
      </c>
      <c r="BC77" s="54">
        <f>IF('Fixed data'!$G$19=FALSE,BC64+BC76,BC64)</f>
        <v>-1.0719436666666656E-2</v>
      </c>
      <c r="BD77" s="54">
        <f>IF('Fixed data'!$G$19=FALSE,BD64+BD76,BD64)</f>
        <v>1.0305818698430613E-17</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-0.13111521739130433</v>
      </c>
      <c r="F80" s="55">
        <f t="shared" ref="F80:BD80" si="11">F77*F78</f>
        <v>-0.11749826594843327</v>
      </c>
      <c r="G80" s="55">
        <f t="shared" si="11"/>
        <v>-0.10187203729811728</v>
      </c>
      <c r="H80" s="55">
        <f t="shared" si="11"/>
        <v>-8.8131658428815915E-2</v>
      </c>
      <c r="I80" s="55">
        <f t="shared" si="11"/>
        <v>-7.631662945430126E-2</v>
      </c>
      <c r="J80" s="55">
        <f t="shared" si="11"/>
        <v>-6.0934259753921555E-2</v>
      </c>
      <c r="K80" s="55">
        <f t="shared" si="11"/>
        <v>5.2639339485675465E-2</v>
      </c>
      <c r="L80" s="55">
        <f t="shared" si="11"/>
        <v>8.7839018592877766E-2</v>
      </c>
      <c r="M80" s="55">
        <f t="shared" si="11"/>
        <v>8.7150901861564795E-2</v>
      </c>
      <c r="N80" s="55">
        <f t="shared" si="11"/>
        <v>8.6408876062975884E-2</v>
      </c>
      <c r="O80" s="55">
        <f t="shared" si="11"/>
        <v>8.5617374117291201E-2</v>
      </c>
      <c r="P80" s="55">
        <f t="shared" si="11"/>
        <v>8.4780590781410925E-2</v>
      </c>
      <c r="Q80" s="55">
        <f t="shared" si="11"/>
        <v>8.3902493687348062E-2</v>
      </c>
      <c r="R80" s="55">
        <f t="shared" si="11"/>
        <v>8.2986833906415106E-2</v>
      </c>
      <c r="S80" s="55">
        <f t="shared" si="11"/>
        <v>8.2037156058653651E-2</v>
      </c>
      <c r="T80" s="55">
        <f t="shared" si="11"/>
        <v>8.1056807986182117E-2</v>
      </c>
      <c r="U80" s="55">
        <f t="shared" si="11"/>
        <v>8.0048950008395375E-2</v>
      </c>
      <c r="V80" s="55">
        <f t="shared" si="11"/>
        <v>7.901656377623402E-2</v>
      </c>
      <c r="W80" s="55">
        <f t="shared" si="11"/>
        <v>7.7962460742056122E-2</v>
      </c>
      <c r="X80" s="55">
        <f t="shared" si="11"/>
        <v>7.6889290260983581E-2</v>
      </c>
      <c r="Y80" s="55">
        <f t="shared" si="11"/>
        <v>7.5799547338962325E-2</v>
      </c>
      <c r="Z80" s="55">
        <f t="shared" si="11"/>
        <v>7.4695580042165199E-2</v>
      </c>
      <c r="AA80" s="55">
        <f t="shared" si="11"/>
        <v>7.3579596581782175E-2</v>
      </c>
      <c r="AB80" s="55">
        <f t="shared" si="11"/>
        <v>7.2453672087679014E-2</v>
      </c>
      <c r="AC80" s="55">
        <f t="shared" si="11"/>
        <v>7.1319755083865066E-2</v>
      </c>
      <c r="AD80" s="55">
        <f t="shared" si="11"/>
        <v>7.0179673678192403E-2</v>
      </c>
      <c r="AE80" s="55">
        <f t="shared" si="11"/>
        <v>6.903514147820787E-2</v>
      </c>
      <c r="AF80" s="55">
        <f t="shared" si="11"/>
        <v>6.7887763244601176E-2</v>
      </c>
      <c r="AG80" s="55">
        <f t="shared" si="11"/>
        <v>6.6739040293231189E-2</v>
      </c>
      <c r="AH80" s="55">
        <f t="shared" si="11"/>
        <v>6.5590375656269559E-2</v>
      </c>
      <c r="AI80" s="55">
        <f t="shared" si="11"/>
        <v>7.4881262848668681E-2</v>
      </c>
      <c r="AJ80" s="55">
        <f t="shared" si="11"/>
        <v>7.3908185304305943E-2</v>
      </c>
      <c r="AK80" s="55">
        <f t="shared" si="11"/>
        <v>7.2928267393912283E-2</v>
      </c>
      <c r="AL80" s="55">
        <f t="shared" si="11"/>
        <v>7.1942733082433194E-2</v>
      </c>
      <c r="AM80" s="55">
        <f t="shared" si="11"/>
        <v>7.095274083881617E-2</v>
      </c>
      <c r="AN80" s="55">
        <f t="shared" si="11"/>
        <v>6.9959386412977775E-2</v>
      </c>
      <c r="AO80" s="55">
        <f t="shared" si="11"/>
        <v>6.8963705506568079E-2</v>
      </c>
      <c r="AP80" s="55">
        <f t="shared" si="11"/>
        <v>6.7966676341363413E-2</v>
      </c>
      <c r="AQ80" s="55">
        <f t="shared" si="11"/>
        <v>6.6969222128985331E-2</v>
      </c>
      <c r="AR80" s="55">
        <f t="shared" si="11"/>
        <v>6.5972213445514571E-2</v>
      </c>
      <c r="AS80" s="55">
        <f t="shared" si="11"/>
        <v>6.4976470514444953E-2</v>
      </c>
      <c r="AT80" s="55">
        <f t="shared" si="11"/>
        <v>6.398276540130271E-2</v>
      </c>
      <c r="AU80" s="55">
        <f t="shared" si="11"/>
        <v>6.2991824123139445E-2</v>
      </c>
      <c r="AV80" s="55">
        <f t="shared" si="11"/>
        <v>6.2004328675996367E-2</v>
      </c>
      <c r="AW80" s="55">
        <f t="shared" si="11"/>
        <v>6.1020918983328364E-2</v>
      </c>
      <c r="AX80" s="55">
        <f t="shared" si="11"/>
        <v>-1.8906437347664305E-2</v>
      </c>
      <c r="AY80" s="55">
        <f t="shared" si="11"/>
        <v>-1.4904809217735147E-2</v>
      </c>
      <c r="AZ80" s="55">
        <f t="shared" si="11"/>
        <v>-1.1275059976769784E-2</v>
      </c>
      <c r="BA80" s="55">
        <f t="shared" si="11"/>
        <v>-7.9880564489775048E-3</v>
      </c>
      <c r="BB80" s="55">
        <f t="shared" si="11"/>
        <v>-5.0316333615845251E-3</v>
      </c>
      <c r="BC80" s="55">
        <f t="shared" si="11"/>
        <v>-2.3739605776937336E-3</v>
      </c>
      <c r="BD80" s="55">
        <f t="shared" si="11"/>
        <v>2.2158829372623719E-18</v>
      </c>
    </row>
    <row r="81" spans="1:56" x14ac:dyDescent="0.3">
      <c r="A81" s="74"/>
      <c r="B81" s="15" t="s">
        <v>18</v>
      </c>
      <c r="C81" s="15"/>
      <c r="D81" s="14" t="s">
        <v>40</v>
      </c>
      <c r="E81" s="56">
        <f>+E80</f>
        <v>-0.13111521739130433</v>
      </c>
      <c r="F81" s="56">
        <f t="shared" ref="F81:BD81" si="12">+E81+F80</f>
        <v>-0.2486134833397376</v>
      </c>
      <c r="G81" s="56">
        <f t="shared" si="12"/>
        <v>-0.35048552063785487</v>
      </c>
      <c r="H81" s="56">
        <f t="shared" si="12"/>
        <v>-0.4386171790666708</v>
      </c>
      <c r="I81" s="56">
        <f t="shared" si="12"/>
        <v>-0.51493380852097204</v>
      </c>
      <c r="J81" s="56">
        <f t="shared" si="12"/>
        <v>-0.57586806827489356</v>
      </c>
      <c r="K81" s="56">
        <f t="shared" si="12"/>
        <v>-0.52322872878921811</v>
      </c>
      <c r="L81" s="56">
        <f t="shared" si="12"/>
        <v>-0.43538971019634032</v>
      </c>
      <c r="M81" s="56">
        <f t="shared" si="12"/>
        <v>-0.3482388083347755</v>
      </c>
      <c r="N81" s="56">
        <f t="shared" si="12"/>
        <v>-0.26182993227179963</v>
      </c>
      <c r="O81" s="56">
        <f t="shared" si="12"/>
        <v>-0.17621255815450843</v>
      </c>
      <c r="P81" s="56">
        <f t="shared" si="12"/>
        <v>-9.14319673730975E-2</v>
      </c>
      <c r="Q81" s="56">
        <f t="shared" si="12"/>
        <v>-7.5294736857494382E-3</v>
      </c>
      <c r="R81" s="56">
        <f t="shared" si="12"/>
        <v>7.5457360220665667E-2</v>
      </c>
      <c r="S81" s="56">
        <f t="shared" si="12"/>
        <v>0.15749451627931932</v>
      </c>
      <c r="T81" s="56">
        <f t="shared" si="12"/>
        <v>0.23855132426550144</v>
      </c>
      <c r="U81" s="56">
        <f t="shared" si="12"/>
        <v>0.31860027427389681</v>
      </c>
      <c r="V81" s="56">
        <f t="shared" si="12"/>
        <v>0.39761683805013082</v>
      </c>
      <c r="W81" s="56">
        <f t="shared" si="12"/>
        <v>0.47557929879218697</v>
      </c>
      <c r="X81" s="56">
        <f t="shared" si="12"/>
        <v>0.55246858905317053</v>
      </c>
      <c r="Y81" s="56">
        <f t="shared" si="12"/>
        <v>0.62826813639213286</v>
      </c>
      <c r="Z81" s="56">
        <f t="shared" si="12"/>
        <v>0.70296371643429811</v>
      </c>
      <c r="AA81" s="56">
        <f t="shared" si="12"/>
        <v>0.77654331301608026</v>
      </c>
      <c r="AB81" s="56">
        <f t="shared" si="12"/>
        <v>0.84899698510375932</v>
      </c>
      <c r="AC81" s="56">
        <f t="shared" si="12"/>
        <v>0.92031674018762444</v>
      </c>
      <c r="AD81" s="56">
        <f t="shared" si="12"/>
        <v>0.99049641386581688</v>
      </c>
      <c r="AE81" s="56">
        <f t="shared" si="12"/>
        <v>1.0595315553440248</v>
      </c>
      <c r="AF81" s="56">
        <f t="shared" si="12"/>
        <v>1.1274193185886259</v>
      </c>
      <c r="AG81" s="56">
        <f t="shared" si="12"/>
        <v>1.194158358881857</v>
      </c>
      <c r="AH81" s="56">
        <f t="shared" si="12"/>
        <v>1.2597487345381264</v>
      </c>
      <c r="AI81" s="56">
        <f t="shared" si="12"/>
        <v>1.334629997386795</v>
      </c>
      <c r="AJ81" s="56">
        <f t="shared" si="12"/>
        <v>1.408538182691101</v>
      </c>
      <c r="AK81" s="56">
        <f t="shared" si="12"/>
        <v>1.4814664500850132</v>
      </c>
      <c r="AL81" s="56">
        <f t="shared" si="12"/>
        <v>1.5534091831674464</v>
      </c>
      <c r="AM81" s="56">
        <f t="shared" si="12"/>
        <v>1.6243619240062626</v>
      </c>
      <c r="AN81" s="56">
        <f t="shared" si="12"/>
        <v>1.6943213104192403</v>
      </c>
      <c r="AO81" s="56">
        <f t="shared" si="12"/>
        <v>1.7632850159258084</v>
      </c>
      <c r="AP81" s="56">
        <f t="shared" si="12"/>
        <v>1.8312516922671718</v>
      </c>
      <c r="AQ81" s="56">
        <f t="shared" si="12"/>
        <v>1.898220914396157</v>
      </c>
      <c r="AR81" s="56">
        <f t="shared" si="12"/>
        <v>1.9641931278416715</v>
      </c>
      <c r="AS81" s="56">
        <f t="shared" si="12"/>
        <v>2.0291695983561167</v>
      </c>
      <c r="AT81" s="56">
        <f t="shared" si="12"/>
        <v>2.0931523637574192</v>
      </c>
      <c r="AU81" s="56">
        <f t="shared" si="12"/>
        <v>2.1561441878805585</v>
      </c>
      <c r="AV81" s="56">
        <f t="shared" si="12"/>
        <v>2.2181485165565551</v>
      </c>
      <c r="AW81" s="56">
        <f t="shared" si="12"/>
        <v>2.2791694355398833</v>
      </c>
      <c r="AX81" s="56">
        <f t="shared" si="12"/>
        <v>2.2602629981922191</v>
      </c>
      <c r="AY81" s="56">
        <f t="shared" si="12"/>
        <v>2.245358188974484</v>
      </c>
      <c r="AZ81" s="56">
        <f t="shared" si="12"/>
        <v>2.2340831289977143</v>
      </c>
      <c r="BA81" s="56">
        <f t="shared" si="12"/>
        <v>2.2260950725487367</v>
      </c>
      <c r="BB81" s="56">
        <f t="shared" si="12"/>
        <v>2.221063439187152</v>
      </c>
      <c r="BC81" s="56">
        <f t="shared" si="12"/>
        <v>2.2186894786094582</v>
      </c>
      <c r="BD81" s="56">
        <f t="shared" si="12"/>
        <v>2.2186894786094582</v>
      </c>
    </row>
    <row r="82" spans="1:56" x14ac:dyDescent="0.3">
      <c r="A82" s="74"/>
      <c r="B82" s="14"/>
    </row>
    <row r="83" spans="1:56" x14ac:dyDescent="0.3">
      <c r="A83" s="74"/>
    </row>
    <row r="84" spans="1:56" x14ac:dyDescent="0.3">
      <c r="A84" s="116"/>
      <c r="B84" s="123" t="s">
        <v>215</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320</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80" t="s">
        <v>298</v>
      </c>
      <c r="B86" s="4" t="s">
        <v>210</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80"/>
      <c r="B87" s="4" t="s">
        <v>211</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80"/>
      <c r="B88" s="4" t="s">
        <v>212</v>
      </c>
      <c r="D88" s="4" t="s">
        <v>207</v>
      </c>
      <c r="E88" s="43">
        <f>-'Baseline scenario'!E31-'Workings 1'!C21</f>
        <v>0</v>
      </c>
      <c r="F88" s="43">
        <f>-'Baseline scenario'!F31-'Workings 1'!D21</f>
        <v>1440</v>
      </c>
      <c r="G88" s="43">
        <f>-'Baseline scenario'!G31-'Workings 1'!E21</f>
        <v>2770</v>
      </c>
      <c r="H88" s="43">
        <f>-'Baseline scenario'!H31-'Workings 1'!F21</f>
        <v>4211</v>
      </c>
      <c r="I88" s="43">
        <f>-'Baseline scenario'!I31-'Workings 1'!G21</f>
        <v>5541</v>
      </c>
      <c r="J88" s="43">
        <f>-'Baseline scenario'!J31-'Workings 1'!H21</f>
        <v>6871</v>
      </c>
      <c r="K88" s="43">
        <f>-'Baseline scenario'!K31-'Workings 1'!I21</f>
        <v>8311</v>
      </c>
      <c r="L88" s="43">
        <f>-'Baseline scenario'!L31-'Workings 1'!J21</f>
        <v>9641</v>
      </c>
      <c r="M88" s="43">
        <f>L88</f>
        <v>9641</v>
      </c>
      <c r="N88" s="43">
        <f t="shared" ref="N88:AW89" si="13">M88</f>
        <v>9641</v>
      </c>
      <c r="O88" s="43">
        <f t="shared" si="13"/>
        <v>9641</v>
      </c>
      <c r="P88" s="43">
        <f t="shared" si="13"/>
        <v>9641</v>
      </c>
      <c r="Q88" s="43">
        <f t="shared" si="13"/>
        <v>9641</v>
      </c>
      <c r="R88" s="43">
        <f t="shared" si="13"/>
        <v>9641</v>
      </c>
      <c r="S88" s="43">
        <f t="shared" si="13"/>
        <v>9641</v>
      </c>
      <c r="T88" s="43">
        <f t="shared" si="13"/>
        <v>9641</v>
      </c>
      <c r="U88" s="43">
        <f t="shared" si="13"/>
        <v>9641</v>
      </c>
      <c r="V88" s="43">
        <f t="shared" si="13"/>
        <v>9641</v>
      </c>
      <c r="W88" s="43">
        <f t="shared" si="13"/>
        <v>9641</v>
      </c>
      <c r="X88" s="43">
        <f t="shared" si="13"/>
        <v>9641</v>
      </c>
      <c r="Y88" s="43">
        <f t="shared" si="13"/>
        <v>9641</v>
      </c>
      <c r="Z88" s="43">
        <f t="shared" si="13"/>
        <v>9641</v>
      </c>
      <c r="AA88" s="43">
        <f t="shared" si="13"/>
        <v>9641</v>
      </c>
      <c r="AB88" s="43">
        <f t="shared" si="13"/>
        <v>9641</v>
      </c>
      <c r="AC88" s="43">
        <f t="shared" si="13"/>
        <v>9641</v>
      </c>
      <c r="AD88" s="43">
        <f t="shared" si="13"/>
        <v>9641</v>
      </c>
      <c r="AE88" s="43">
        <f t="shared" si="13"/>
        <v>9641</v>
      </c>
      <c r="AF88" s="43">
        <f t="shared" si="13"/>
        <v>9641</v>
      </c>
      <c r="AG88" s="43">
        <f t="shared" si="13"/>
        <v>9641</v>
      </c>
      <c r="AH88" s="43">
        <f t="shared" si="13"/>
        <v>9641</v>
      </c>
      <c r="AI88" s="43">
        <f t="shared" si="13"/>
        <v>9641</v>
      </c>
      <c r="AJ88" s="43">
        <f t="shared" si="13"/>
        <v>9641</v>
      </c>
      <c r="AK88" s="43">
        <f t="shared" si="13"/>
        <v>9641</v>
      </c>
      <c r="AL88" s="43">
        <f t="shared" si="13"/>
        <v>9641</v>
      </c>
      <c r="AM88" s="43">
        <f t="shared" si="13"/>
        <v>9641</v>
      </c>
      <c r="AN88" s="43">
        <f t="shared" si="13"/>
        <v>9641</v>
      </c>
      <c r="AO88" s="43">
        <f t="shared" si="13"/>
        <v>9641</v>
      </c>
      <c r="AP88" s="43">
        <f t="shared" si="13"/>
        <v>9641</v>
      </c>
      <c r="AQ88" s="43">
        <f t="shared" si="13"/>
        <v>9641</v>
      </c>
      <c r="AR88" s="43">
        <f t="shared" si="13"/>
        <v>9641</v>
      </c>
      <c r="AS88" s="43">
        <f t="shared" si="13"/>
        <v>9641</v>
      </c>
      <c r="AT88" s="43">
        <f t="shared" si="13"/>
        <v>9641</v>
      </c>
      <c r="AU88" s="43">
        <f t="shared" si="13"/>
        <v>9641</v>
      </c>
      <c r="AV88" s="43">
        <f t="shared" si="13"/>
        <v>9641</v>
      </c>
      <c r="AW88" s="43">
        <f t="shared" si="13"/>
        <v>9641</v>
      </c>
      <c r="AX88" s="43"/>
      <c r="AY88" s="43"/>
      <c r="AZ88" s="43"/>
      <c r="BA88" s="43"/>
      <c r="BB88" s="43"/>
      <c r="BC88" s="43"/>
      <c r="BD88" s="43"/>
    </row>
    <row r="89" spans="1:56" x14ac:dyDescent="0.3">
      <c r="A89" s="180"/>
      <c r="B89" s="4" t="s">
        <v>213</v>
      </c>
      <c r="D89" s="4" t="s">
        <v>88</v>
      </c>
      <c r="E89" s="43">
        <f>-'Baseline scenario'!E32-'Workings 1'!C40</f>
        <v>0</v>
      </c>
      <c r="F89" s="43">
        <f>-'Baseline scenario'!F32-'Workings 1'!D40</f>
        <v>55408</v>
      </c>
      <c r="G89" s="43">
        <f>-'Baseline scenario'!G32-'Workings 1'!E40</f>
        <v>121898</v>
      </c>
      <c r="H89" s="43">
        <f>-'Baseline scenario'!H32-'Workings 1'!F40</f>
        <v>177307</v>
      </c>
      <c r="I89" s="43">
        <f>-'Baseline scenario'!I32-'Workings 1'!G40</f>
        <v>232715</v>
      </c>
      <c r="J89" s="43">
        <f>-'Baseline scenario'!J32-'Workings 1'!H40</f>
        <v>299205</v>
      </c>
      <c r="K89" s="43">
        <f>-'Baseline scenario'!K32-'Workings 1'!I40</f>
        <v>354613</v>
      </c>
      <c r="L89" s="43">
        <f>-'Baseline scenario'!L32-'Workings 1'!J40</f>
        <v>421103</v>
      </c>
      <c r="M89" s="43">
        <f>L89</f>
        <v>421103</v>
      </c>
      <c r="N89" s="43">
        <f t="shared" si="13"/>
        <v>421103</v>
      </c>
      <c r="O89" s="43">
        <f t="shared" si="13"/>
        <v>421103</v>
      </c>
      <c r="P89" s="43">
        <f t="shared" si="13"/>
        <v>421103</v>
      </c>
      <c r="Q89" s="43">
        <f t="shared" si="13"/>
        <v>421103</v>
      </c>
      <c r="R89" s="43">
        <f t="shared" si="13"/>
        <v>421103</v>
      </c>
      <c r="S89" s="43">
        <f t="shared" si="13"/>
        <v>421103</v>
      </c>
      <c r="T89" s="43">
        <f t="shared" si="13"/>
        <v>421103</v>
      </c>
      <c r="U89" s="43">
        <f t="shared" si="13"/>
        <v>421103</v>
      </c>
      <c r="V89" s="43">
        <f t="shared" si="13"/>
        <v>421103</v>
      </c>
      <c r="W89" s="43">
        <f t="shared" si="13"/>
        <v>421103</v>
      </c>
      <c r="X89" s="43">
        <f t="shared" si="13"/>
        <v>421103</v>
      </c>
      <c r="Y89" s="43">
        <f t="shared" si="13"/>
        <v>421103</v>
      </c>
      <c r="Z89" s="43">
        <f t="shared" si="13"/>
        <v>421103</v>
      </c>
      <c r="AA89" s="43">
        <f t="shared" si="13"/>
        <v>421103</v>
      </c>
      <c r="AB89" s="43">
        <f t="shared" si="13"/>
        <v>421103</v>
      </c>
      <c r="AC89" s="43">
        <f t="shared" si="13"/>
        <v>421103</v>
      </c>
      <c r="AD89" s="43">
        <f t="shared" si="13"/>
        <v>421103</v>
      </c>
      <c r="AE89" s="43">
        <f t="shared" si="13"/>
        <v>421103</v>
      </c>
      <c r="AF89" s="43">
        <f t="shared" si="13"/>
        <v>421103</v>
      </c>
      <c r="AG89" s="43">
        <f t="shared" si="13"/>
        <v>421103</v>
      </c>
      <c r="AH89" s="43">
        <f t="shared" si="13"/>
        <v>421103</v>
      </c>
      <c r="AI89" s="43">
        <f t="shared" si="13"/>
        <v>421103</v>
      </c>
      <c r="AJ89" s="43">
        <f t="shared" si="13"/>
        <v>421103</v>
      </c>
      <c r="AK89" s="43">
        <f t="shared" si="13"/>
        <v>421103</v>
      </c>
      <c r="AL89" s="43">
        <f t="shared" si="13"/>
        <v>421103</v>
      </c>
      <c r="AM89" s="43">
        <f t="shared" si="13"/>
        <v>421103</v>
      </c>
      <c r="AN89" s="43">
        <f t="shared" si="13"/>
        <v>421103</v>
      </c>
      <c r="AO89" s="43">
        <f t="shared" si="13"/>
        <v>421103</v>
      </c>
      <c r="AP89" s="43">
        <f t="shared" si="13"/>
        <v>421103</v>
      </c>
      <c r="AQ89" s="43">
        <f t="shared" si="13"/>
        <v>421103</v>
      </c>
      <c r="AR89" s="43">
        <f t="shared" si="13"/>
        <v>421103</v>
      </c>
      <c r="AS89" s="43">
        <f t="shared" si="13"/>
        <v>421103</v>
      </c>
      <c r="AT89" s="43">
        <f t="shared" si="13"/>
        <v>421103</v>
      </c>
      <c r="AU89" s="43">
        <f t="shared" si="13"/>
        <v>421103</v>
      </c>
      <c r="AV89" s="43">
        <f t="shared" si="13"/>
        <v>421103</v>
      </c>
      <c r="AW89" s="43">
        <f t="shared" si="13"/>
        <v>421103</v>
      </c>
      <c r="AX89" s="43"/>
      <c r="AY89" s="43"/>
      <c r="AZ89" s="43"/>
      <c r="BA89" s="43"/>
      <c r="BB89" s="43"/>
      <c r="BC89" s="43"/>
      <c r="BD89" s="43"/>
    </row>
    <row r="90" spans="1:56" ht="16.5" x14ac:dyDescent="0.3">
      <c r="A90" s="180"/>
      <c r="B90" s="4" t="s">
        <v>330</v>
      </c>
      <c r="D90" s="4" t="s">
        <v>89</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80"/>
      <c r="B91" s="4" t="s">
        <v>331</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80"/>
      <c r="B92" s="4" t="s">
        <v>332</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80"/>
      <c r="B93" s="4" t="s">
        <v>214</v>
      </c>
      <c r="D93" s="4" t="s">
        <v>90</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333</v>
      </c>
    </row>
    <row r="97" spans="1:3" x14ac:dyDescent="0.3">
      <c r="B97" s="69" t="s">
        <v>153</v>
      </c>
    </row>
    <row r="98" spans="1:3" x14ac:dyDescent="0.3">
      <c r="B98" s="4" t="s">
        <v>317</v>
      </c>
    </row>
    <row r="99" spans="1:3" x14ac:dyDescent="0.3">
      <c r="B99" s="4" t="s">
        <v>335</v>
      </c>
    </row>
    <row r="100" spans="1:3" ht="16.5" x14ac:dyDescent="0.3">
      <c r="A100" s="85">
        <v>2</v>
      </c>
      <c r="B100" s="69" t="s">
        <v>152</v>
      </c>
    </row>
    <row r="105" spans="1:3" x14ac:dyDescent="0.3">
      <c r="C105" s="36"/>
    </row>
    <row r="170" spans="2:2" x14ac:dyDescent="0.3">
      <c r="B170" s="4" t="s">
        <v>196</v>
      </c>
    </row>
    <row r="171" spans="2:2" x14ac:dyDescent="0.3">
      <c r="B171" s="4" t="s">
        <v>195</v>
      </c>
    </row>
    <row r="172" spans="2:2" x14ac:dyDescent="0.3">
      <c r="B172" s="4" t="s">
        <v>318</v>
      </c>
    </row>
    <row r="173" spans="2:2" x14ac:dyDescent="0.3">
      <c r="B173" s="4" t="s">
        <v>156</v>
      </c>
    </row>
    <row r="174" spans="2:2" x14ac:dyDescent="0.3">
      <c r="B174" s="4" t="s">
        <v>157</v>
      </c>
    </row>
    <row r="175" spans="2:2" x14ac:dyDescent="0.3">
      <c r="B175" s="4" t="s">
        <v>158</v>
      </c>
    </row>
    <row r="176" spans="2:2" x14ac:dyDescent="0.3">
      <c r="B176" s="4" t="s">
        <v>159</v>
      </c>
    </row>
    <row r="177" spans="2:2" x14ac:dyDescent="0.3">
      <c r="B177" s="4" t="s">
        <v>160</v>
      </c>
    </row>
    <row r="178" spans="2:2" x14ac:dyDescent="0.3">
      <c r="B178" s="4" t="s">
        <v>161</v>
      </c>
    </row>
    <row r="179" spans="2:2" x14ac:dyDescent="0.3">
      <c r="B179" s="4" t="s">
        <v>162</v>
      </c>
    </row>
    <row r="180" spans="2:2" x14ac:dyDescent="0.3">
      <c r="B180" s="4" t="s">
        <v>163</v>
      </c>
    </row>
    <row r="181" spans="2:2" x14ac:dyDescent="0.3">
      <c r="B181" s="4" t="s">
        <v>164</v>
      </c>
    </row>
    <row r="182" spans="2:2" x14ac:dyDescent="0.3">
      <c r="B182" s="4" t="s">
        <v>197</v>
      </c>
    </row>
    <row r="183" spans="2:2" x14ac:dyDescent="0.3">
      <c r="B183" s="4" t="s">
        <v>165</v>
      </c>
    </row>
    <row r="184" spans="2:2" x14ac:dyDescent="0.3">
      <c r="B184" s="4" t="s">
        <v>166</v>
      </c>
    </row>
    <row r="185" spans="2:2" x14ac:dyDescent="0.3">
      <c r="B185" s="4" t="s">
        <v>167</v>
      </c>
    </row>
    <row r="186" spans="2:2" x14ac:dyDescent="0.3">
      <c r="B186" s="4" t="s">
        <v>168</v>
      </c>
    </row>
    <row r="187" spans="2:2" x14ac:dyDescent="0.3">
      <c r="B187" s="4" t="s">
        <v>169</v>
      </c>
    </row>
    <row r="188" spans="2:2" x14ac:dyDescent="0.3">
      <c r="B188" s="4" t="s">
        <v>170</v>
      </c>
    </row>
    <row r="189" spans="2:2" x14ac:dyDescent="0.3">
      <c r="B189" s="4" t="s">
        <v>171</v>
      </c>
    </row>
    <row r="190" spans="2:2" x14ac:dyDescent="0.3">
      <c r="B190" s="4" t="s">
        <v>172</v>
      </c>
    </row>
    <row r="191" spans="2:2" x14ac:dyDescent="0.3">
      <c r="B191" s="4" t="s">
        <v>173</v>
      </c>
    </row>
    <row r="192" spans="2:2" x14ac:dyDescent="0.3">
      <c r="B192" s="4" t="s">
        <v>198</v>
      </c>
    </row>
    <row r="193" spans="2:2" x14ac:dyDescent="0.3">
      <c r="B193" s="4" t="s">
        <v>199</v>
      </c>
    </row>
    <row r="194" spans="2:2" x14ac:dyDescent="0.3">
      <c r="B194" s="4" t="s">
        <v>174</v>
      </c>
    </row>
    <row r="195" spans="2:2" x14ac:dyDescent="0.3">
      <c r="B195" s="4" t="s">
        <v>175</v>
      </c>
    </row>
    <row r="196" spans="2:2" x14ac:dyDescent="0.3">
      <c r="B196" s="4" t="s">
        <v>176</v>
      </c>
    </row>
    <row r="197" spans="2:2" x14ac:dyDescent="0.3">
      <c r="B197" s="4" t="s">
        <v>177</v>
      </c>
    </row>
    <row r="198" spans="2:2" x14ac:dyDescent="0.3">
      <c r="B198" s="4" t="s">
        <v>178</v>
      </c>
    </row>
    <row r="199" spans="2:2" x14ac:dyDescent="0.3">
      <c r="B199" s="4" t="s">
        <v>179</v>
      </c>
    </row>
    <row r="200" spans="2:2" x14ac:dyDescent="0.3">
      <c r="B200" s="4" t="s">
        <v>180</v>
      </c>
    </row>
    <row r="201" spans="2:2" x14ac:dyDescent="0.3">
      <c r="B201" s="4" t="s">
        <v>181</v>
      </c>
    </row>
    <row r="202" spans="2:2" x14ac:dyDescent="0.3">
      <c r="B202" s="4" t="s">
        <v>182</v>
      </c>
    </row>
    <row r="203" spans="2:2" x14ac:dyDescent="0.3">
      <c r="B203" s="4" t="s">
        <v>183</v>
      </c>
    </row>
    <row r="204" spans="2:2" x14ac:dyDescent="0.3">
      <c r="B204" s="4" t="s">
        <v>184</v>
      </c>
    </row>
    <row r="205" spans="2:2" x14ac:dyDescent="0.3">
      <c r="B205" s="4" t="s">
        <v>185</v>
      </c>
    </row>
    <row r="206" spans="2:2" x14ac:dyDescent="0.3">
      <c r="B206" s="4" t="s">
        <v>186</v>
      </c>
    </row>
    <row r="207" spans="2:2" x14ac:dyDescent="0.3">
      <c r="B207" s="4" t="s">
        <v>187</v>
      </c>
    </row>
    <row r="208" spans="2:2" x14ac:dyDescent="0.3">
      <c r="B208" s="4" t="s">
        <v>188</v>
      </c>
    </row>
    <row r="209" spans="2:2" x14ac:dyDescent="0.3">
      <c r="B209" s="4" t="s">
        <v>189</v>
      </c>
    </row>
    <row r="210" spans="2:2" x14ac:dyDescent="0.3">
      <c r="B210" s="4" t="s">
        <v>190</v>
      </c>
    </row>
    <row r="211" spans="2:2" x14ac:dyDescent="0.3">
      <c r="B211" s="4" t="s">
        <v>191</v>
      </c>
    </row>
    <row r="212" spans="2:2" x14ac:dyDescent="0.3">
      <c r="B212" s="4" t="s">
        <v>192</v>
      </c>
    </row>
    <row r="213" spans="2:2" x14ac:dyDescent="0.3">
      <c r="B213" s="4" t="s">
        <v>193</v>
      </c>
    </row>
    <row r="214" spans="2:2" x14ac:dyDescent="0.3">
      <c r="B214" s="4" t="s">
        <v>194</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3.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Props1.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2.xml><?xml version="1.0" encoding="utf-8"?>
<ds:datastoreItem xmlns:ds="http://schemas.openxmlformats.org/officeDocument/2006/customXml" ds:itemID="{215976EE-BC0E-49E4-8A34-08E2478D0010}">
  <ds:schemaRefs>
    <ds:schemaRef ds:uri="office.server.policy"/>
  </ds:schemaRefs>
</ds:datastoreItem>
</file>

<file path=customXml/itemProps3.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D59107C5-B401-4A16-BB12-3D243B9D13F0}">
  <ds:schemaRefs>
    <ds:schemaRef ds:uri="http://schemas.microsoft.com/sharepoint/v3/fields"/>
    <ds:schemaRef ds:uri="http://purl.org/dc/dcmitype/"/>
    <ds:schemaRef ds:uri="http://schemas.openxmlformats.org/package/2006/metadata/core-properties"/>
    <ds:schemaRef ds:uri="http://schemas.microsoft.com/office/2006/documentManagement/types"/>
    <ds:schemaRef ds:uri="http://purl.org/dc/terms/"/>
    <ds:schemaRef ds:uri="http://purl.org/dc/elements/1.1/"/>
    <ds:schemaRef ds:uri="efb98dbe-6680-48eb-ac67-85b3a61e7855"/>
    <ds:schemaRef ds:uri="eecedeb9-13b3-4e62-b003-046c92e1668a"/>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version control</vt:lpstr>
      <vt:lpstr>Guidance</vt:lpstr>
      <vt:lpstr>Option summary</vt:lpstr>
      <vt:lpstr>Fixed data</vt:lpstr>
      <vt:lpstr>Baseline scenario</vt:lpstr>
      <vt:lpstr>Workings baseline</vt:lpstr>
      <vt:lpstr>Option 1</vt:lpstr>
      <vt:lpstr>Workings 1</vt:lpstr>
      <vt:lpstr>Option 1(i)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2013-06-26T14:16:23Z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