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95" windowWidth="17400" windowHeight="427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Sheet1" sheetId="33" r:id="rId9"/>
  </sheets>
  <calcPr calcId="145621"/>
</workbook>
</file>

<file path=xl/calcChain.xml><?xml version="1.0" encoding="utf-8"?>
<calcChain xmlns="http://schemas.openxmlformats.org/spreadsheetml/2006/main">
  <c r="F19" i="31" l="1"/>
  <c r="E19" i="3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81" i="31" s="1"/>
  <c r="I30" i="10"/>
  <c r="I14" i="10" s="1"/>
  <c r="I24" i="10" s="1"/>
  <c r="L62" i="31"/>
  <c r="M61" i="31" s="1"/>
  <c r="D47" i="20" l="1"/>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<sst xmlns="http://schemas.openxmlformats.org/spreadsheetml/2006/main" count="575" uniqueCount="349">
  <si>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</si>
  <si>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</si>
  <si>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</si>
  <si>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</si>
  <si>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</si>
  <si>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</si>
  <si>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</si>
  <si>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</si>
  <si>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</si>
  <si>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</si>
  <si>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</si>
  <si>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</si>
  <si>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</si>
  <si>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</si>
  <si>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</si>
  <si>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</si>
  <si>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</si>
  <si>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</si>
  <si>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</si>
  <si>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</si>
  <si>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</si>
  <si>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</si>
  <si>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</si>
  <si>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</si>
  <si>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</si>
  <si>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</si>
  <si>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</si>
  <si>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</si>
  <si>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</si>
  <si>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</si>
  <si>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</si>
  <si>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</si>
  <si>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</si>
  <si>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</si>
  <si>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</si>
  <si>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</si>
  <si>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</si>
  <si>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</si>
  <si>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</si>
  <si>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</si>
  <si>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</si>
  <si>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</si>
  <si>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</si>
  <si>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</si>
  <si>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</si>
  <si>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</si>
  <si>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</si>
  <si>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</si>
  <si>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</si>
  <si>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</si>
  <si>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</si>
  <si>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</si>
  <si>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</si>
  <si>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</si>
  <si>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</si>
  <si>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</si>
  <si>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</si>
  <si>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</si>
  <si>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</si>
  <si>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</si>
  <si>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</si>
  <si>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</si>
  <si>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</si>
  <si>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</si>
  <si>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</si>
  <si>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</si>
  <si>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</si>
  <si>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</si>
  <si>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</si>
  <si>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</si>
  <si>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</si>
  <si>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</si>
  <si>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</si>
  <si>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</si>
  <si>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</si>
  <si>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</si>
  <si>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</si>
  <si>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</si>
  <si>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</si>
  <si>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</si>
  <si>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</si>
  <si>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</si>
  <si>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</si>
  <si>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</si>
  <si>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</si>
  <si>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</si>
  <si>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</si>
  <si>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</si>
  <si>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</si>
  <si>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</si>
  <si>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</si>
  <si>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</si>
  <si>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</si>
  <si>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</si>
  <si>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</si>
  <si>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</si>
  <si>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</si>
  <si>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</si>
  <si>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</si>
  <si>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</si>
  <si>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</si>
  <si>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</si>
  <si>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</si>
  <si>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</si>
  <si>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</si>
  <si>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</si>
  <si>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</si>
  <si>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</si>
  <si>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</si>
  <si>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</si>
  <si>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</si>
  <si>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</si>
  <si>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</si>
  <si>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</si>
  <si>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</si>
  <si>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</si>
  <si>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</si>
  <si>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</si>
  <si>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</si>
  <si>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</si>
  <si>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</si>
  <si>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</si>
  <si>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</si>
  <si>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</si>
  <si>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</si>
  <si>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</si>
  <si>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</si>
  <si>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</si>
  <si>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</si>
  <si>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</si>
  <si>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</si>
  <si>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</si>
  <si>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</si>
  <si>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</si>
  <si>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</si>
  <si>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</si>
  <si>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</si>
  <si>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</si>
  <si>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</si>
  <si>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</si>
  <si>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</si>
  <si>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</si>
  <si>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</si>
  <si>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</si>
  <si>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</si>
  <si>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</si>
  <si>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</si>
  <si>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</si>
  <si>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</si>
  <si>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</si>
  <si>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</si>
  <si>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</si>
  <si>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</si>
  <si>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</si>
  <si>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</si>
  <si>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</si>
  <si>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</si>
  <si>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</si>
  <si>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</si>
  <si>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</si>
  <si>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</si>
  <si>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</si>
  <si>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</si>
  <si>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</si>
  <si>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</si>
  <si>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</si>
  <si>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</si>
  <si>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</si>
  <si>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</si>
  <si>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</si>
  <si>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</si>
  <si>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</si>
  <si>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</si>
  <si>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</si>
  <si>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</si>
  <si>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</si>
  <si>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</si>
  <si>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</si>
  <si>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</si>
  <si>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</si>
  <si>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</si>
  <si>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</si>
  <si>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</si>
  <si>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</si>
  <si>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</si>
  <si>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</si>
  <si>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</si>
  <si>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</si>
  <si>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</si>
  <si>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</si>
  <si>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</si>
  <si>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</si>
  <si>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</si>
  <si>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</si>
  <si>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</si>
  <si>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</si>
  <si>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</si>
  <si>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</si>
  <si>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</si>
  <si>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</si>
  <si>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</si>
  <si>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</si>
  <si>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</si>
  <si>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</si>
  <si>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</si>
  <si>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</si>
  <si>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</si>
  <si>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</si>
  <si>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</si>
  <si>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</si>
  <si>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</si>
  <si>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</si>
  <si>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</si>
  <si>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</si>
  <si>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</si>
  <si>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</si>
  <si>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</si>
  <si>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</si>
  <si>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</si>
  <si>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</si>
  <si>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</si>
  <si>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</si>
  <si>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</si>
  <si>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</si>
  <si>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</si>
  <si>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</si>
  <si>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</si>
  <si>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</si>
  <si>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</si>
  <si>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</si>
  <si>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</si>
  <si>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</si>
  <si>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</si>
  <si>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</si>
  <si>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</si>
  <si>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</si>
  <si>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</si>
  <si>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</si>
  <si>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</si>
  <si>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</si>
  <si>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</si>
  <si>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</si>
  <si>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</si>
  <si>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</si>
  <si>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</si>
  <si>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</si>
  <si>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</si>
  <si>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</si>
  <si>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</si>
  <si>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</si>
  <si>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</si>
  <si>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</si>
  <si>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</si>
  <si>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</si>
  <si>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</si>
  <si>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</si>
  <si>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</si>
  <si>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</si>
  <si>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</si>
  <si>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</si>
  <si>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</si>
  <si>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</si>
  <si>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</si>
  <si>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</si>
  <si>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</si>
  <si>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</si>
  <si>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</si>
  <si>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</si>
  <si>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</si>
  <si>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</si>
  <si>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</si>
  <si>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</si>
  <si>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</si>
  <si>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</si>
  <si>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</si>
  <si>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</si>
  <si>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</si>
  <si>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</si>
  <si>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</si>
  <si>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</si>
  <si>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</si>
  <si>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</si>
  <si>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</si>
  <si>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</si>
  <si>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</si>
  <si>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</si>
  <si>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</si>
  <si>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</si>
  <si>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</si>
  <si>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</si>
  <si>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</si>
  <si>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</si>
  <si>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</si>
  <si>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</si>
  <si>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</si>
  <si>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</si>
  <si>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</si>
  <si>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</si>
  <si>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</si>
  <si>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</si>
  <si>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</si>
  <si>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</si>
  <si>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</si>
  <si>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</si>
  <si>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</si>
  <si>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</si>
  <si>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</si>
  <si>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</si>
  <si>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</si>
  <si>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</si>
  <si>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</si>
  <si>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</si>
  <si>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</si>
  <si>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</si>
  <si>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</si>
  <si>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</si>
  <si>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</si>
  <si>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</si>
  <si>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</si>
  <si>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</si>
  <si>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</si>
  <si>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</si>
  <si>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</si>
  <si>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</si>
  <si>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</si>
  <si>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</si>
  <si>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</si>
  <si>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</si>
  <si>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</si>
  <si>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</si>
  <si>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</si>
  <si>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</si>
  <si>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</si>
  <si>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</si>
  <si>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</si>
  <si>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</si>
  <si>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</si>
  <si>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</si>
  <si>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</si>
  <si>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</si>
  <si>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</si>
  <si>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</si>
  <si>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Replace circuits with comibination of fibre optic, microwave and UHF radio.</t>
  </si>
  <si>
    <t>Replace circuits with fibre optic cable</t>
  </si>
  <si>
    <t>This option relates to a strategy of installing a dedicated fibre-optic network  as a replacement for the BT network.</t>
  </si>
  <si>
    <t xml:space="preserve">This baseline scenario relates to the application of locational specific solutions to replace BT circuits.  These solutions will be predominantly microwave and UHF links, but fibre-optic circuits will be utilised where microwave and UHF links are not suitable. </t>
  </si>
  <si>
    <t>Installation of predominantly microwave and UHF links plus fibre optic circuits where microwave and UHF links are not suitable.</t>
  </si>
  <si>
    <t>This solution removes the reliance upon BT circuits for the lowest cost.</t>
  </si>
  <si>
    <t xml:space="preserve">BT are changing their technology which will affect protection communications. Alternative facilities need to be developed.
During ED1 WPD will replace 23 medium impact protection circuits in WPD West Midlands.  The options for their replacement are:
- a combination of fibre optic cables, microwave and UHF radio.  
- fibre optic cables
This CBA compares these options.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</si>
</sst>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0">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applyAlignment="1">
      <alignment wrapText="1"/>
    </xf>
    <xf numFmtId="0" fontId="4" fillId="0" borderId="26" xfId="0" applyFont="1" applyBorder="1" applyAlignment="1" applyProtection="1">
      <alignment vertical="center"/>
    </xf>
    <xf numFmtId="0" fontId="4" fillId="0" borderId="13" xfId="0" quotePrefix="1" applyFont="1" applyBorder="1" applyAlignment="1" applyProtection="1">
      <alignment vertical="center" wrapText="1"/>
    </xf>
    <xf numFmtId="0" fontId="4" fillId="0" borderId="14" xfId="0" quotePrefix="1" applyFont="1" applyBorder="1" applyAlignment="1" applyProtection="1">
      <alignment vertical="center" wrapText="1"/>
    </xf>
    <xf numFmtId="0" fontId="4" fillId="0" borderId="15" xfId="0" quotePrefix="1" applyFont="1" applyBorder="1" applyAlignment="1" applyProtection="1">
      <alignment wrapText="1"/>
    </xf>
    <xf numFmtId="0" fontId="4" fillId="0" borderId="14" xfId="0" quotePrefix="1" applyFont="1" applyBorder="1" applyProtection="1"/>
    <xf numFmtId="0" fontId="4" fillId="0" borderId="15" xfId="0" quotePrefix="1" applyFont="1" applyBorder="1" applyProtection="1"/>
    <xf numFmtId="10" fontId="4" fillId="5" borderId="3" xfId="1" applyNumberFormat="1" applyFont="1" applyFill="1" applyBorder="1" applyProtection="1">
      <protection locked="0"/>
    </xf>
    <xf numFmtId="0" fontId="4" fillId="0" borderId="13" xfId="0" quotePrefix="1" applyFont="1" applyBorder="1" applyAlignment="1" applyProtection="1">
      <alignment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10" zoomScaleNormal="100" workbookViewId="0">
      <selection activeCell="B28" sqref="B28"/>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0" t="s">
        <v>225</v>
      </c>
      <c r="C26" s="140"/>
      <c r="D26" s="140"/>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75" zoomScaleNormal="75" workbookViewId="0">
      <pane ySplit="3" topLeftCell="A4" activePane="bottomLeft" state="frozen"/>
      <selection pane="bottomLeft" activeCell="D10" sqref="D10:F10"/>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1.5" customHeight="1" x14ac:dyDescent="0.3">
      <c r="B2" s="151" t="s">
        <v>348</v>
      </c>
      <c r="C2" s="152"/>
      <c r="D2" s="152"/>
      <c r="E2" s="152"/>
      <c r="F2" s="153"/>
      <c r="Z2" s="26" t="s">
        <v>81</v>
      </c>
    </row>
    <row r="3" spans="2:26" ht="54" customHeight="1" x14ac:dyDescent="0.3">
      <c r="B3" s="154"/>
      <c r="C3" s="155"/>
      <c r="D3" s="155"/>
      <c r="E3" s="155"/>
      <c r="F3" s="156"/>
    </row>
    <row r="4" spans="2:26" ht="18" customHeight="1" x14ac:dyDescent="0.3">
      <c r="B4" s="25" t="s">
        <v>80</v>
      </c>
      <c r="C4" s="27"/>
      <c r="D4" s="27"/>
      <c r="E4" s="27"/>
      <c r="F4" s="27"/>
    </row>
    <row r="5" spans="2:26" ht="24.75" customHeight="1" x14ac:dyDescent="0.3">
      <c r="B5" s="148"/>
      <c r="C5" s="149"/>
      <c r="D5" s="149"/>
      <c r="E5" s="149"/>
      <c r="F5" s="150"/>
    </row>
    <row r="6" spans="2:26" ht="13.5" customHeight="1" x14ac:dyDescent="0.3">
      <c r="B6" s="27"/>
      <c r="C6" s="27"/>
      <c r="D6" s="27"/>
      <c r="E6" s="27"/>
      <c r="F6" s="27"/>
    </row>
    <row r="7" spans="2:26" x14ac:dyDescent="0.3">
      <c r="B7" s="25" t="s">
        <v>50</v>
      </c>
    </row>
    <row r="8" spans="2:26" x14ac:dyDescent="0.3">
      <c r="B8" s="159" t="s">
        <v>27</v>
      </c>
      <c r="C8" s="160"/>
      <c r="D8" s="157" t="s">
        <v>30</v>
      </c>
      <c r="E8" s="157"/>
      <c r="F8" s="157"/>
    </row>
    <row r="9" spans="2:26" ht="22.5" customHeight="1" x14ac:dyDescent="0.3">
      <c r="B9" s="161" t="s">
        <v>304</v>
      </c>
      <c r="C9" s="162"/>
      <c r="D9" s="158" t="str">
        <f>'Baseline scenario'!$C$1</f>
        <v>Replace circuits with comibination of fibre optic, microwave and UHF radio.</v>
      </c>
      <c r="E9" s="158"/>
      <c r="F9" s="158"/>
    </row>
    <row r="10" spans="2:26" ht="22.5" customHeight="1" x14ac:dyDescent="0.3">
      <c r="B10" s="146" t="s">
        <v>227</v>
      </c>
      <c r="C10" s="147"/>
      <c r="D10" s="148" t="str">
        <f>'Option 1'!$C$1</f>
        <v>Replace circuits with fibre optic cable</v>
      </c>
      <c r="E10" s="149"/>
      <c r="F10" s="150"/>
    </row>
    <row r="11" spans="2:26" ht="22.5" customHeight="1" x14ac:dyDescent="0.3">
      <c r="B11" s="146"/>
      <c r="C11" s="147"/>
      <c r="D11" s="148"/>
      <c r="E11" s="149"/>
      <c r="F11" s="150"/>
    </row>
    <row r="12" spans="2:26" ht="22.5" customHeight="1" x14ac:dyDescent="0.3">
      <c r="B12" s="146"/>
      <c r="C12" s="147"/>
      <c r="D12" s="148"/>
      <c r="E12" s="149"/>
      <c r="F12" s="150"/>
    </row>
    <row r="13" spans="2:26" ht="22.5" customHeight="1" x14ac:dyDescent="0.3">
      <c r="B13" s="146"/>
      <c r="C13" s="147"/>
      <c r="D13" s="148"/>
      <c r="E13" s="149"/>
      <c r="F13" s="150"/>
    </row>
    <row r="14" spans="2:26" ht="22.5" customHeight="1" x14ac:dyDescent="0.3">
      <c r="B14" s="146"/>
      <c r="C14" s="147"/>
      <c r="D14" s="148"/>
      <c r="E14" s="149"/>
      <c r="F14" s="150"/>
    </row>
    <row r="15" spans="2:26" ht="22.5" customHeight="1" x14ac:dyDescent="0.3">
      <c r="B15" s="146"/>
      <c r="C15" s="147"/>
      <c r="D15" s="148"/>
      <c r="E15" s="149"/>
      <c r="F15" s="150"/>
    </row>
    <row r="16" spans="2:26" ht="22.5" customHeight="1" x14ac:dyDescent="0.3">
      <c r="B16" s="146"/>
      <c r="C16" s="147"/>
      <c r="D16" s="148"/>
      <c r="E16" s="149"/>
      <c r="F16" s="150"/>
    </row>
    <row r="17" spans="2:11" ht="22.5" customHeight="1" x14ac:dyDescent="0.3">
      <c r="B17" s="146"/>
      <c r="C17" s="147"/>
      <c r="D17" s="148"/>
      <c r="E17" s="149"/>
      <c r="F17" s="150"/>
    </row>
    <row r="18" spans="2:11" ht="22.5" customHeight="1" x14ac:dyDescent="0.3">
      <c r="B18" s="146"/>
      <c r="C18" s="147"/>
      <c r="D18" s="148"/>
      <c r="E18" s="149"/>
      <c r="F18" s="150"/>
    </row>
    <row r="19" spans="2:11" ht="22.5" customHeight="1" x14ac:dyDescent="0.3">
      <c r="B19" s="146"/>
      <c r="C19" s="147"/>
      <c r="D19" s="148"/>
      <c r="E19" s="149"/>
      <c r="F19" s="150"/>
    </row>
    <row r="20" spans="2:11" ht="22.5" customHeight="1" x14ac:dyDescent="0.3">
      <c r="B20" s="146"/>
      <c r="C20" s="147"/>
      <c r="D20" s="148"/>
      <c r="E20" s="149"/>
      <c r="F20" s="150"/>
    </row>
    <row r="21" spans="2:11" ht="22.5" customHeight="1" x14ac:dyDescent="0.3">
      <c r="B21" s="146"/>
      <c r="C21" s="147"/>
      <c r="D21" s="148"/>
      <c r="E21" s="149"/>
      <c r="F21" s="150"/>
    </row>
    <row r="22" spans="2:11" ht="22.5" customHeight="1" x14ac:dyDescent="0.3">
      <c r="B22" s="146"/>
      <c r="C22" s="147"/>
      <c r="D22" s="148"/>
      <c r="E22" s="149"/>
      <c r="F22" s="150"/>
    </row>
    <row r="23" spans="2:11" ht="22.5" customHeight="1" x14ac:dyDescent="0.3">
      <c r="B23" s="146"/>
      <c r="C23" s="147"/>
      <c r="D23" s="148"/>
      <c r="E23" s="149"/>
      <c r="F23" s="150"/>
    </row>
    <row r="24" spans="2:11" ht="12.75" customHeight="1" x14ac:dyDescent="0.3">
      <c r="B24" s="28"/>
      <c r="C24" s="28"/>
      <c r="D24" s="29"/>
      <c r="E24" s="29"/>
      <c r="F24" s="29"/>
    </row>
    <row r="25" spans="2:11" x14ac:dyDescent="0.3">
      <c r="B25" s="25" t="s">
        <v>51</v>
      </c>
    </row>
    <row r="26" spans="2:11" ht="38.25" customHeight="1" x14ac:dyDescent="0.3">
      <c r="B26" s="142" t="s">
        <v>48</v>
      </c>
      <c r="C26" s="144" t="s">
        <v>27</v>
      </c>
      <c r="D26" s="144" t="s">
        <v>28</v>
      </c>
      <c r="E26" s="144" t="s">
        <v>30</v>
      </c>
      <c r="F26" s="142" t="s">
        <v>31</v>
      </c>
      <c r="G26" s="141" t="s">
        <v>102</v>
      </c>
      <c r="H26" s="141"/>
      <c r="I26" s="141"/>
      <c r="J26" s="141"/>
      <c r="K26" s="141"/>
    </row>
    <row r="27" spans="2:11" x14ac:dyDescent="0.3">
      <c r="B27" s="143"/>
      <c r="C27" s="145"/>
      <c r="D27" s="145"/>
      <c r="E27" s="145"/>
      <c r="F27" s="143"/>
      <c r="G27" s="64" t="s">
        <v>103</v>
      </c>
      <c r="H27" s="64" t="s">
        <v>104</v>
      </c>
      <c r="I27" s="64" t="s">
        <v>105</v>
      </c>
      <c r="J27" s="64" t="s">
        <v>106</v>
      </c>
      <c r="K27" s="64" t="s">
        <v>107</v>
      </c>
    </row>
    <row r="28" spans="2:11" ht="27.75" customHeight="1" x14ac:dyDescent="0.3">
      <c r="B28" s="30" t="s">
        <v>341</v>
      </c>
      <c r="C28" s="31" t="str">
        <f>D9</f>
        <v>Replace circuits with comibination of fibre optic, microwave and UHF radio.</v>
      </c>
      <c r="D28" s="30" t="s">
        <v>29</v>
      </c>
      <c r="E28" s="31" t="s">
        <v>347</v>
      </c>
      <c r="F28" s="30"/>
      <c r="G28" s="65"/>
      <c r="H28" s="65"/>
      <c r="I28" s="65"/>
      <c r="J28" s="65"/>
      <c r="K28" s="30"/>
    </row>
    <row r="29" spans="2:11" ht="27.75" customHeight="1" x14ac:dyDescent="0.3">
      <c r="B29" s="30">
        <v>1</v>
      </c>
      <c r="C29" s="31" t="str">
        <f>D10</f>
        <v>Replace circuits with fibre optic cable</v>
      </c>
      <c r="D29" s="30" t="s">
        <v>81</v>
      </c>
      <c r="E29" s="31"/>
      <c r="F29" s="30"/>
      <c r="G29" s="65">
        <f>'Option 1'!$C$4</f>
        <v>-5.0747702548972793</v>
      </c>
      <c r="H29" s="65">
        <f>'Option 1'!$C$5</f>
        <v>-6.1678649166579822</v>
      </c>
      <c r="I29" s="65">
        <f>'Option 1'!$C$6</f>
        <v>-6.8813159275332936</v>
      </c>
      <c r="J29" s="65">
        <f>'Option 1'!$C$7</f>
        <v>-7.5810761634329928</v>
      </c>
      <c r="K29" s="30"/>
    </row>
    <row r="30" spans="2:11" ht="27.75" customHeight="1" x14ac:dyDescent="0.3">
      <c r="B30" s="30">
        <v>2</v>
      </c>
      <c r="C30" s="31"/>
      <c r="D30" s="30"/>
      <c r="E30" s="31"/>
      <c r="F30" s="30"/>
      <c r="G30" s="65"/>
      <c r="H30" s="65"/>
      <c r="I30" s="65"/>
      <c r="J30" s="65"/>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5" priority="6">
      <formula>$D28="Adopted"</formula>
    </cfRule>
  </conditionalFormatting>
  <conditionalFormatting sqref="B29:C29 G30:J30 E29:K29">
    <cfRule type="expression" dxfId="4" priority="5">
      <formula>$D29="Adopted"</formula>
    </cfRule>
  </conditionalFormatting>
  <conditionalFormatting sqref="B30:F30 K30 D29 D31:D32">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6" sqref="F26"/>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8">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75</v>
      </c>
      <c r="C13" s="164"/>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2" t="s">
        <v>11</v>
      </c>
      <c r="B7" s="61" t="s">
        <v>168</v>
      </c>
      <c r="C7" s="60"/>
      <c r="D7" s="61" t="s">
        <v>40</v>
      </c>
      <c r="E7" s="62">
        <v>-0.66149999999999998</v>
      </c>
      <c r="F7" s="62">
        <v>-0.66149999999999998</v>
      </c>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3"/>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3"/>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3"/>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3"/>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4"/>
      <c r="B12" s="124" t="s">
        <v>197</v>
      </c>
      <c r="C12" s="58"/>
      <c r="D12" s="125" t="s">
        <v>40</v>
      </c>
      <c r="E12" s="59">
        <f>SUM(E7:E11)</f>
        <v>-0.66149999999999998</v>
      </c>
      <c r="F12" s="59">
        <f t="shared" ref="F12:AW12" si="0">SUM(F7:F11)</f>
        <v>-0.66149999999999998</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68"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9"/>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9"/>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9"/>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9"/>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9"/>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9"/>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9"/>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9"/>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0"/>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1"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1"/>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1"/>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1"/>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1"/>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1"/>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1"/>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1"/>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Normal="100" workbookViewId="0">
      <selection activeCell="C5" sqref="C5"/>
    </sheetView>
  </sheetViews>
  <sheetFormatPr defaultRowHeight="15" x14ac:dyDescent="0.25"/>
  <cols>
    <col min="1" max="1" width="5.85546875" customWidth="1"/>
    <col min="2" max="2" width="17.28515625" bestFit="1" customWidth="1"/>
    <col min="3" max="3" width="118.7109375" style="131" customWidth="1"/>
  </cols>
  <sheetData>
    <row r="1" spans="1:3" ht="18.75" x14ac:dyDescent="0.3">
      <c r="A1" s="1" t="s">
        <v>303</v>
      </c>
    </row>
    <row r="2" spans="1:3" x14ac:dyDescent="0.25">
      <c r="A2" t="s">
        <v>78</v>
      </c>
    </row>
    <row r="4" spans="1:3" ht="15.75" thickBot="1" x14ac:dyDescent="0.3"/>
    <row r="5" spans="1:3" ht="30" x14ac:dyDescent="0.25">
      <c r="A5" s="175" t="s">
        <v>11</v>
      </c>
      <c r="B5" s="132" t="s">
        <v>168</v>
      </c>
      <c r="C5" s="133" t="s">
        <v>345</v>
      </c>
    </row>
    <row r="6" spans="1:3" x14ac:dyDescent="0.25">
      <c r="A6" s="176"/>
      <c r="B6" s="61" t="s">
        <v>198</v>
      </c>
      <c r="C6" s="134"/>
    </row>
    <row r="7" spans="1:3" x14ac:dyDescent="0.25">
      <c r="A7" s="176"/>
      <c r="B7" s="61" t="s">
        <v>198</v>
      </c>
      <c r="C7" s="134"/>
    </row>
    <row r="8" spans="1:3" x14ac:dyDescent="0.25">
      <c r="A8" s="176"/>
      <c r="B8" s="61" t="s">
        <v>198</v>
      </c>
      <c r="C8" s="134"/>
    </row>
    <row r="9" spans="1:3" x14ac:dyDescent="0.25">
      <c r="A9" s="176"/>
      <c r="B9" s="61" t="s">
        <v>198</v>
      </c>
      <c r="C9" s="134"/>
    </row>
    <row r="10" spans="1:3" ht="16.5" thickBot="1" x14ac:dyDescent="0.35">
      <c r="A10" s="177"/>
      <c r="B10" s="124" t="s">
        <v>197</v>
      </c>
      <c r="C10" s="135"/>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5" sqref="A5:C10"/>
      <selection pane="topRight" activeCell="A5" sqref="A5:C10"/>
      <selection pane="bottomLeft" activeCell="A5" sqref="A5:C10"/>
      <selection pane="bottomRight" activeCell="A19" sqref="A19:C2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-5.0747702548972793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-6.1678649166579822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-6.8813159275332936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-7.5810761634329928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168</v>
      </c>
      <c r="C13" s="60"/>
      <c r="D13" s="61" t="s">
        <v>40</v>
      </c>
      <c r="E13" s="62">
        <v>-4.05</v>
      </c>
      <c r="F13" s="62">
        <v>-4.05</v>
      </c>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197</v>
      </c>
      <c r="C18" s="130"/>
      <c r="D18" s="125" t="s">
        <v>40</v>
      </c>
      <c r="E18" s="59">
        <f>SUM(E13:E17)</f>
        <v>-4.05</v>
      </c>
      <c r="F18" s="59">
        <f t="shared" ref="F18:AW18" si="0">SUM(F13:F17)</f>
        <v>-4.05</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78" t="s">
        <v>301</v>
      </c>
      <c r="B19" s="61" t="s">
        <v>168</v>
      </c>
      <c r="C19" s="8"/>
      <c r="D19" s="9" t="s">
        <v>40</v>
      </c>
      <c r="E19" s="33">
        <f>-'Baseline scenario'!E7</f>
        <v>0.66149999999999998</v>
      </c>
      <c r="F19" s="33">
        <f>-'Baseline scenario'!F7</f>
        <v>0.66149999999999998</v>
      </c>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8"/>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79"/>
      <c r="B25" s="61" t="s">
        <v>321</v>
      </c>
      <c r="C25" s="8"/>
      <c r="D25" s="9" t="s">
        <v>40</v>
      </c>
      <c r="E25" s="67">
        <f>SUM(E19:E24)</f>
        <v>0.66149999999999998</v>
      </c>
      <c r="F25" s="67">
        <f t="shared" ref="F25:BD25" si="1">SUM(F19:F24)</f>
        <v>0.66149999999999998</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-3.3884999999999996</v>
      </c>
      <c r="F26" s="59">
        <f t="shared" ref="F26:BD26" si="2">F18+F25</f>
        <v>-3.3884999999999996</v>
      </c>
      <c r="G26" s="59">
        <f t="shared" si="2"/>
        <v>0</v>
      </c>
      <c r="H26" s="59">
        <f t="shared" si="2"/>
        <v>0</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-2.7107999999999999</v>
      </c>
      <c r="F28" s="34">
        <f t="shared" ref="F28:AW28" si="4">F26*F27</f>
        <v>-2.7107999999999999</v>
      </c>
      <c r="G28" s="34">
        <f t="shared" si="4"/>
        <v>0</v>
      </c>
      <c r="H28" s="34">
        <f t="shared" si="4"/>
        <v>0</v>
      </c>
      <c r="I28" s="34">
        <f t="shared" si="4"/>
        <v>0</v>
      </c>
      <c r="J28" s="34">
        <f t="shared" si="4"/>
        <v>0</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-0.67769999999999975</v>
      </c>
      <c r="F29" s="34">
        <f t="shared" ref="F29:AW29" si="5">F26-F28</f>
        <v>-0.67769999999999975</v>
      </c>
      <c r="G29" s="34">
        <f t="shared" si="5"/>
        <v>0</v>
      </c>
      <c r="H29" s="34">
        <f t="shared" si="5"/>
        <v>0</v>
      </c>
      <c r="I29" s="34">
        <f t="shared" si="5"/>
        <v>0</v>
      </c>
      <c r="J29" s="34">
        <f t="shared" si="5"/>
        <v>0</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-6.0239999999999995E-2</v>
      </c>
      <c r="G30" s="34">
        <f>$E$28/'Fixed data'!$C$7</f>
        <v>-6.0239999999999995E-2</v>
      </c>
      <c r="H30" s="34">
        <f>$E$28/'Fixed data'!$C$7</f>
        <v>-6.0239999999999995E-2</v>
      </c>
      <c r="I30" s="34">
        <f>$E$28/'Fixed data'!$C$7</f>
        <v>-6.0239999999999995E-2</v>
      </c>
      <c r="J30" s="34">
        <f>$E$28/'Fixed data'!$C$7</f>
        <v>-6.0239999999999995E-2</v>
      </c>
      <c r="K30" s="34">
        <f>$E$28/'Fixed data'!$C$7</f>
        <v>-6.0239999999999995E-2</v>
      </c>
      <c r="L30" s="34">
        <f>$E$28/'Fixed data'!$C$7</f>
        <v>-6.0239999999999995E-2</v>
      </c>
      <c r="M30" s="34">
        <f>$E$28/'Fixed data'!$C$7</f>
        <v>-6.0239999999999995E-2</v>
      </c>
      <c r="N30" s="34">
        <f>$E$28/'Fixed data'!$C$7</f>
        <v>-6.0239999999999995E-2</v>
      </c>
      <c r="O30" s="34">
        <f>$E$28/'Fixed data'!$C$7</f>
        <v>-6.0239999999999995E-2</v>
      </c>
      <c r="P30" s="34">
        <f>$E$28/'Fixed data'!$C$7</f>
        <v>-6.0239999999999995E-2</v>
      </c>
      <c r="Q30" s="34">
        <f>$E$28/'Fixed data'!$C$7</f>
        <v>-6.0239999999999995E-2</v>
      </c>
      <c r="R30" s="34">
        <f>$E$28/'Fixed data'!$C$7</f>
        <v>-6.0239999999999995E-2</v>
      </c>
      <c r="S30" s="34">
        <f>$E$28/'Fixed data'!$C$7</f>
        <v>-6.0239999999999995E-2</v>
      </c>
      <c r="T30" s="34">
        <f>$E$28/'Fixed data'!$C$7</f>
        <v>-6.0239999999999995E-2</v>
      </c>
      <c r="U30" s="34">
        <f>$E$28/'Fixed data'!$C$7</f>
        <v>-6.0239999999999995E-2</v>
      </c>
      <c r="V30" s="34">
        <f>$E$28/'Fixed data'!$C$7</f>
        <v>-6.0239999999999995E-2</v>
      </c>
      <c r="W30" s="34">
        <f>$E$28/'Fixed data'!$C$7</f>
        <v>-6.0239999999999995E-2</v>
      </c>
      <c r="X30" s="34">
        <f>$E$28/'Fixed data'!$C$7</f>
        <v>-6.0239999999999995E-2</v>
      </c>
      <c r="Y30" s="34">
        <f>$E$28/'Fixed data'!$C$7</f>
        <v>-6.0239999999999995E-2</v>
      </c>
      <c r="Z30" s="34">
        <f>$E$28/'Fixed data'!$C$7</f>
        <v>-6.0239999999999995E-2</v>
      </c>
      <c r="AA30" s="34">
        <f>$E$28/'Fixed data'!$C$7</f>
        <v>-6.0239999999999995E-2</v>
      </c>
      <c r="AB30" s="34">
        <f>$E$28/'Fixed data'!$C$7</f>
        <v>-6.0239999999999995E-2</v>
      </c>
      <c r="AC30" s="34">
        <f>$E$28/'Fixed data'!$C$7</f>
        <v>-6.0239999999999995E-2</v>
      </c>
      <c r="AD30" s="34">
        <f>$E$28/'Fixed data'!$C$7</f>
        <v>-6.0239999999999995E-2</v>
      </c>
      <c r="AE30" s="34">
        <f>$E$28/'Fixed data'!$C$7</f>
        <v>-6.0239999999999995E-2</v>
      </c>
      <c r="AF30" s="34">
        <f>$E$28/'Fixed data'!$C$7</f>
        <v>-6.0239999999999995E-2</v>
      </c>
      <c r="AG30" s="34">
        <f>$E$28/'Fixed data'!$C$7</f>
        <v>-6.0239999999999995E-2</v>
      </c>
      <c r="AH30" s="34">
        <f>$E$28/'Fixed data'!$C$7</f>
        <v>-6.0239999999999995E-2</v>
      </c>
      <c r="AI30" s="34">
        <f>$E$28/'Fixed data'!$C$7</f>
        <v>-6.0239999999999995E-2</v>
      </c>
      <c r="AJ30" s="34">
        <f>$E$28/'Fixed data'!$C$7</f>
        <v>-6.0239999999999995E-2</v>
      </c>
      <c r="AK30" s="34">
        <f>$E$28/'Fixed data'!$C$7</f>
        <v>-6.0239999999999995E-2</v>
      </c>
      <c r="AL30" s="34">
        <f>$E$28/'Fixed data'!$C$7</f>
        <v>-6.0239999999999995E-2</v>
      </c>
      <c r="AM30" s="34">
        <f>$E$28/'Fixed data'!$C$7</f>
        <v>-6.0239999999999995E-2</v>
      </c>
      <c r="AN30" s="34">
        <f>$E$28/'Fixed data'!$C$7</f>
        <v>-6.0239999999999995E-2</v>
      </c>
      <c r="AO30" s="34">
        <f>$E$28/'Fixed data'!$C$7</f>
        <v>-6.0239999999999995E-2</v>
      </c>
      <c r="AP30" s="34">
        <f>$E$28/'Fixed data'!$C$7</f>
        <v>-6.0239999999999995E-2</v>
      </c>
      <c r="AQ30" s="34">
        <f>$E$28/'Fixed data'!$C$7</f>
        <v>-6.0239999999999995E-2</v>
      </c>
      <c r="AR30" s="34">
        <f>$E$28/'Fixed data'!$C$7</f>
        <v>-6.0239999999999995E-2</v>
      </c>
      <c r="AS30" s="34">
        <f>$E$28/'Fixed data'!$C$7</f>
        <v>-6.0239999999999995E-2</v>
      </c>
      <c r="AT30" s="34">
        <f>$E$28/'Fixed data'!$C$7</f>
        <v>-6.0239999999999995E-2</v>
      </c>
      <c r="AU30" s="34">
        <f>$E$28/'Fixed data'!$C$7</f>
        <v>-6.0239999999999995E-2</v>
      </c>
      <c r="AV30" s="34">
        <f>$E$28/'Fixed data'!$C$7</f>
        <v>-6.0239999999999995E-2</v>
      </c>
      <c r="AW30" s="34">
        <f>$E$28/'Fixed data'!$C$7</f>
        <v>-6.0239999999999995E-2</v>
      </c>
      <c r="AX30" s="34">
        <f>$E$28/'Fixed data'!$C$7</f>
        <v>-6.0239999999999995E-2</v>
      </c>
      <c r="AY30" s="34"/>
      <c r="AZ30" s="34"/>
      <c r="BA30" s="34"/>
      <c r="BB30" s="34"/>
      <c r="BC30" s="34"/>
      <c r="BD30" s="34"/>
    </row>
    <row r="31" spans="1:56" ht="16.5" hidden="1" customHeight="1" outlineLevel="1" x14ac:dyDescent="0.35">
      <c r="A31" s="115"/>
      <c r="B31" s="9" t="s">
        <v>2</v>
      </c>
      <c r="C31" s="11" t="s">
        <v>54</v>
      </c>
      <c r="D31" s="9" t="s">
        <v>40</v>
      </c>
      <c r="F31" s="34"/>
      <c r="G31" s="34">
        <f>$F$28/'Fixed data'!$C$7</f>
        <v>-6.0239999999999995E-2</v>
      </c>
      <c r="H31" s="34">
        <f>$F$28/'Fixed data'!$C$7</f>
        <v>-6.0239999999999995E-2</v>
      </c>
      <c r="I31" s="34">
        <f>$F$28/'Fixed data'!$C$7</f>
        <v>-6.0239999999999995E-2</v>
      </c>
      <c r="J31" s="34">
        <f>$F$28/'Fixed data'!$C$7</f>
        <v>-6.0239999999999995E-2</v>
      </c>
      <c r="K31" s="34">
        <f>$F$28/'Fixed data'!$C$7</f>
        <v>-6.0239999999999995E-2</v>
      </c>
      <c r="L31" s="34">
        <f>$F$28/'Fixed data'!$C$7</f>
        <v>-6.0239999999999995E-2</v>
      </c>
      <c r="M31" s="34">
        <f>$F$28/'Fixed data'!$C$7</f>
        <v>-6.0239999999999995E-2</v>
      </c>
      <c r="N31" s="34">
        <f>$F$28/'Fixed data'!$C$7</f>
        <v>-6.0239999999999995E-2</v>
      </c>
      <c r="O31" s="34">
        <f>$F$28/'Fixed data'!$C$7</f>
        <v>-6.0239999999999995E-2</v>
      </c>
      <c r="P31" s="34">
        <f>$F$28/'Fixed data'!$C$7</f>
        <v>-6.0239999999999995E-2</v>
      </c>
      <c r="Q31" s="34">
        <f>$F$28/'Fixed data'!$C$7</f>
        <v>-6.0239999999999995E-2</v>
      </c>
      <c r="R31" s="34">
        <f>$F$28/'Fixed data'!$C$7</f>
        <v>-6.0239999999999995E-2</v>
      </c>
      <c r="S31" s="34">
        <f>$F$28/'Fixed data'!$C$7</f>
        <v>-6.0239999999999995E-2</v>
      </c>
      <c r="T31" s="34">
        <f>$F$28/'Fixed data'!$C$7</f>
        <v>-6.0239999999999995E-2</v>
      </c>
      <c r="U31" s="34">
        <f>$F$28/'Fixed data'!$C$7</f>
        <v>-6.0239999999999995E-2</v>
      </c>
      <c r="V31" s="34">
        <f>$F$28/'Fixed data'!$C$7</f>
        <v>-6.0239999999999995E-2</v>
      </c>
      <c r="W31" s="34">
        <f>$F$28/'Fixed data'!$C$7</f>
        <v>-6.0239999999999995E-2</v>
      </c>
      <c r="X31" s="34">
        <f>$F$28/'Fixed data'!$C$7</f>
        <v>-6.0239999999999995E-2</v>
      </c>
      <c r="Y31" s="34">
        <f>$F$28/'Fixed data'!$C$7</f>
        <v>-6.0239999999999995E-2</v>
      </c>
      <c r="Z31" s="34">
        <f>$F$28/'Fixed data'!$C$7</f>
        <v>-6.0239999999999995E-2</v>
      </c>
      <c r="AA31" s="34">
        <f>$F$28/'Fixed data'!$C$7</f>
        <v>-6.0239999999999995E-2</v>
      </c>
      <c r="AB31" s="34">
        <f>$F$28/'Fixed data'!$C$7</f>
        <v>-6.0239999999999995E-2</v>
      </c>
      <c r="AC31" s="34">
        <f>$F$28/'Fixed data'!$C$7</f>
        <v>-6.0239999999999995E-2</v>
      </c>
      <c r="AD31" s="34">
        <f>$F$28/'Fixed data'!$C$7</f>
        <v>-6.0239999999999995E-2</v>
      </c>
      <c r="AE31" s="34">
        <f>$F$28/'Fixed data'!$C$7</f>
        <v>-6.0239999999999995E-2</v>
      </c>
      <c r="AF31" s="34">
        <f>$F$28/'Fixed data'!$C$7</f>
        <v>-6.0239999999999995E-2</v>
      </c>
      <c r="AG31" s="34">
        <f>$F$28/'Fixed data'!$C$7</f>
        <v>-6.0239999999999995E-2</v>
      </c>
      <c r="AH31" s="34">
        <f>$F$28/'Fixed data'!$C$7</f>
        <v>-6.0239999999999995E-2</v>
      </c>
      <c r="AI31" s="34">
        <f>$F$28/'Fixed data'!$C$7</f>
        <v>-6.0239999999999995E-2</v>
      </c>
      <c r="AJ31" s="34">
        <f>$F$28/'Fixed data'!$C$7</f>
        <v>-6.0239999999999995E-2</v>
      </c>
      <c r="AK31" s="34">
        <f>$F$28/'Fixed data'!$C$7</f>
        <v>-6.0239999999999995E-2</v>
      </c>
      <c r="AL31" s="34">
        <f>$F$28/'Fixed data'!$C$7</f>
        <v>-6.0239999999999995E-2</v>
      </c>
      <c r="AM31" s="34">
        <f>$F$28/'Fixed data'!$C$7</f>
        <v>-6.0239999999999995E-2</v>
      </c>
      <c r="AN31" s="34">
        <f>$F$28/'Fixed data'!$C$7</f>
        <v>-6.0239999999999995E-2</v>
      </c>
      <c r="AO31" s="34">
        <f>$F$28/'Fixed data'!$C$7</f>
        <v>-6.0239999999999995E-2</v>
      </c>
      <c r="AP31" s="34">
        <f>$F$28/'Fixed data'!$C$7</f>
        <v>-6.0239999999999995E-2</v>
      </c>
      <c r="AQ31" s="34">
        <f>$F$28/'Fixed data'!$C$7</f>
        <v>-6.0239999999999995E-2</v>
      </c>
      <c r="AR31" s="34">
        <f>$F$28/'Fixed data'!$C$7</f>
        <v>-6.0239999999999995E-2</v>
      </c>
      <c r="AS31" s="34">
        <f>$F$28/'Fixed data'!$C$7</f>
        <v>-6.0239999999999995E-2</v>
      </c>
      <c r="AT31" s="34">
        <f>$F$28/'Fixed data'!$C$7</f>
        <v>-6.0239999999999995E-2</v>
      </c>
      <c r="AU31" s="34">
        <f>$F$28/'Fixed data'!$C$7</f>
        <v>-6.0239999999999995E-2</v>
      </c>
      <c r="AV31" s="34">
        <f>$F$28/'Fixed data'!$C$7</f>
        <v>-6.0239999999999995E-2</v>
      </c>
      <c r="AW31" s="34">
        <f>$F$28/'Fixed data'!$C$7</f>
        <v>-6.0239999999999995E-2</v>
      </c>
      <c r="AX31" s="34">
        <f>$F$28/'Fixed data'!$C$7</f>
        <v>-6.0239999999999995E-2</v>
      </c>
      <c r="AY31" s="34">
        <f>$F$28/'Fixed data'!$C$7</f>
        <v>-6.0239999999999995E-2</v>
      </c>
      <c r="AZ31" s="34"/>
      <c r="BA31" s="34"/>
      <c r="BB31" s="34"/>
      <c r="BC31" s="34"/>
      <c r="BD31" s="34"/>
    </row>
    <row r="32" spans="1:56" ht="16.5" hidden="1" customHeight="1" outlineLevel="1" x14ac:dyDescent="0.35">
      <c r="A32" s="115"/>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5"/>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5"/>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-6.0239999999999995E-2</v>
      </c>
      <c r="G60" s="34">
        <f t="shared" si="6"/>
        <v>-0.12047999999999999</v>
      </c>
      <c r="H60" s="34">
        <f t="shared" si="6"/>
        <v>-0.12047999999999999</v>
      </c>
      <c r="I60" s="34">
        <f t="shared" si="6"/>
        <v>-0.12047999999999999</v>
      </c>
      <c r="J60" s="34">
        <f t="shared" si="6"/>
        <v>-0.12047999999999999</v>
      </c>
      <c r="K60" s="34">
        <f t="shared" si="6"/>
        <v>-0.12047999999999999</v>
      </c>
      <c r="L60" s="34">
        <f t="shared" si="6"/>
        <v>-0.12047999999999999</v>
      </c>
      <c r="M60" s="34">
        <f t="shared" si="6"/>
        <v>-0.12047999999999999</v>
      </c>
      <c r="N60" s="34">
        <f t="shared" si="6"/>
        <v>-0.12047999999999999</v>
      </c>
      <c r="O60" s="34">
        <f t="shared" si="6"/>
        <v>-0.12047999999999999</v>
      </c>
      <c r="P60" s="34">
        <f t="shared" si="6"/>
        <v>-0.12047999999999999</v>
      </c>
      <c r="Q60" s="34">
        <f t="shared" si="6"/>
        <v>-0.12047999999999999</v>
      </c>
      <c r="R60" s="34">
        <f t="shared" si="6"/>
        <v>-0.12047999999999999</v>
      </c>
      <c r="S60" s="34">
        <f t="shared" si="6"/>
        <v>-0.12047999999999999</v>
      </c>
      <c r="T60" s="34">
        <f t="shared" si="6"/>
        <v>-0.12047999999999999</v>
      </c>
      <c r="U60" s="34">
        <f t="shared" si="6"/>
        <v>-0.12047999999999999</v>
      </c>
      <c r="V60" s="34">
        <f t="shared" si="6"/>
        <v>-0.12047999999999999</v>
      </c>
      <c r="W60" s="34">
        <f t="shared" si="6"/>
        <v>-0.12047999999999999</v>
      </c>
      <c r="X60" s="34">
        <f t="shared" si="6"/>
        <v>-0.12047999999999999</v>
      </c>
      <c r="Y60" s="34">
        <f t="shared" si="6"/>
        <v>-0.12047999999999999</v>
      </c>
      <c r="Z60" s="34">
        <f t="shared" si="6"/>
        <v>-0.12047999999999999</v>
      </c>
      <c r="AA60" s="34">
        <f t="shared" si="6"/>
        <v>-0.12047999999999999</v>
      </c>
      <c r="AB60" s="34">
        <f t="shared" si="6"/>
        <v>-0.12047999999999999</v>
      </c>
      <c r="AC60" s="34">
        <f t="shared" si="6"/>
        <v>-0.12047999999999999</v>
      </c>
      <c r="AD60" s="34">
        <f t="shared" si="6"/>
        <v>-0.12047999999999999</v>
      </c>
      <c r="AE60" s="34">
        <f t="shared" si="6"/>
        <v>-0.12047999999999999</v>
      </c>
      <c r="AF60" s="34">
        <f t="shared" si="6"/>
        <v>-0.12047999999999999</v>
      </c>
      <c r="AG60" s="34">
        <f t="shared" si="6"/>
        <v>-0.12047999999999999</v>
      </c>
      <c r="AH60" s="34">
        <f t="shared" si="6"/>
        <v>-0.12047999999999999</v>
      </c>
      <c r="AI60" s="34">
        <f t="shared" si="6"/>
        <v>-0.12047999999999999</v>
      </c>
      <c r="AJ60" s="34">
        <f t="shared" si="6"/>
        <v>-0.12047999999999999</v>
      </c>
      <c r="AK60" s="34">
        <f t="shared" si="6"/>
        <v>-0.12047999999999999</v>
      </c>
      <c r="AL60" s="34">
        <f t="shared" si="6"/>
        <v>-0.12047999999999999</v>
      </c>
      <c r="AM60" s="34">
        <f t="shared" si="6"/>
        <v>-0.12047999999999999</v>
      </c>
      <c r="AN60" s="34">
        <f t="shared" si="6"/>
        <v>-0.12047999999999999</v>
      </c>
      <c r="AO60" s="34">
        <f t="shared" si="6"/>
        <v>-0.12047999999999999</v>
      </c>
      <c r="AP60" s="34">
        <f t="shared" si="6"/>
        <v>-0.12047999999999999</v>
      </c>
      <c r="AQ60" s="34">
        <f t="shared" si="6"/>
        <v>-0.12047999999999999</v>
      </c>
      <c r="AR60" s="34">
        <f t="shared" si="6"/>
        <v>-0.12047999999999999</v>
      </c>
      <c r="AS60" s="34">
        <f t="shared" si="6"/>
        <v>-0.12047999999999999</v>
      </c>
      <c r="AT60" s="34">
        <f t="shared" si="6"/>
        <v>-0.12047999999999999</v>
      </c>
      <c r="AU60" s="34">
        <f t="shared" si="6"/>
        <v>-0.12047999999999999</v>
      </c>
      <c r="AV60" s="34">
        <f t="shared" si="6"/>
        <v>-0.12047999999999999</v>
      </c>
      <c r="AW60" s="34">
        <f t="shared" si="6"/>
        <v>-0.12047999999999999</v>
      </c>
      <c r="AX60" s="34">
        <f t="shared" si="6"/>
        <v>-0.12047999999999999</v>
      </c>
      <c r="AY60" s="34">
        <f t="shared" si="6"/>
        <v>-6.0239999999999995E-2</v>
      </c>
      <c r="AZ60" s="34">
        <f t="shared" si="6"/>
        <v>0</v>
      </c>
      <c r="BA60" s="34">
        <f t="shared" si="6"/>
        <v>0</v>
      </c>
      <c r="BB60" s="34">
        <f t="shared" si="6"/>
        <v>0</v>
      </c>
      <c r="BC60" s="34">
        <f t="shared" si="6"/>
        <v>0</v>
      </c>
      <c r="BD60" s="34">
        <f t="shared" si="6"/>
        <v>0</v>
      </c>
    </row>
    <row r="61" spans="1:56" ht="17.25" hidden="1" customHeight="1" outlineLevel="1" x14ac:dyDescent="0.35">
      <c r="A61" s="115"/>
      <c r="B61" s="9" t="s">
        <v>35</v>
      </c>
      <c r="C61" s="9" t="s">
        <v>62</v>
      </c>
      <c r="D61" s="9" t="s">
        <v>40</v>
      </c>
      <c r="E61" s="34">
        <v>0</v>
      </c>
      <c r="F61" s="34">
        <f>E62</f>
        <v>-2.7107999999999999</v>
      </c>
      <c r="G61" s="34">
        <f t="shared" ref="G61:BD61" si="7">F62</f>
        <v>-5.3613599999999995</v>
      </c>
      <c r="H61" s="34">
        <f t="shared" si="7"/>
        <v>-5.2408799999999998</v>
      </c>
      <c r="I61" s="34">
        <f t="shared" si="7"/>
        <v>-5.1204000000000001</v>
      </c>
      <c r="J61" s="34">
        <f t="shared" si="7"/>
        <v>-4.9999200000000004</v>
      </c>
      <c r="K61" s="34">
        <f t="shared" si="7"/>
        <v>-4.8794400000000007</v>
      </c>
      <c r="L61" s="34">
        <f t="shared" si="7"/>
        <v>-4.758960000000001</v>
      </c>
      <c r="M61" s="34">
        <f t="shared" si="7"/>
        <v>-4.6384800000000013</v>
      </c>
      <c r="N61" s="34">
        <f t="shared" si="7"/>
        <v>-4.5180000000000016</v>
      </c>
      <c r="O61" s="34">
        <f t="shared" si="7"/>
        <v>-4.3975200000000019</v>
      </c>
      <c r="P61" s="34">
        <f t="shared" si="7"/>
        <v>-4.2770400000000022</v>
      </c>
      <c r="Q61" s="34">
        <f t="shared" si="7"/>
        <v>-4.1565600000000025</v>
      </c>
      <c r="R61" s="34">
        <f t="shared" si="7"/>
        <v>-4.0360800000000028</v>
      </c>
      <c r="S61" s="34">
        <f t="shared" si="7"/>
        <v>-3.9156000000000026</v>
      </c>
      <c r="T61" s="34">
        <f t="shared" si="7"/>
        <v>-3.7951200000000025</v>
      </c>
      <c r="U61" s="34">
        <f t="shared" si="7"/>
        <v>-3.6746400000000023</v>
      </c>
      <c r="V61" s="34">
        <f t="shared" si="7"/>
        <v>-3.5541600000000022</v>
      </c>
      <c r="W61" s="34">
        <f t="shared" si="7"/>
        <v>-3.4336800000000021</v>
      </c>
      <c r="X61" s="34">
        <f t="shared" si="7"/>
        <v>-3.3132000000000019</v>
      </c>
      <c r="Y61" s="34">
        <f t="shared" si="7"/>
        <v>-3.1927200000000018</v>
      </c>
      <c r="Z61" s="34">
        <f t="shared" si="7"/>
        <v>-3.0722400000000016</v>
      </c>
      <c r="AA61" s="34">
        <f t="shared" si="7"/>
        <v>-2.9517600000000015</v>
      </c>
      <c r="AB61" s="34">
        <f t="shared" si="7"/>
        <v>-2.8312800000000014</v>
      </c>
      <c r="AC61" s="34">
        <f t="shared" si="7"/>
        <v>-2.7108000000000012</v>
      </c>
      <c r="AD61" s="34">
        <f t="shared" si="7"/>
        <v>-2.5903200000000011</v>
      </c>
      <c r="AE61" s="34">
        <f t="shared" si="7"/>
        <v>-2.4698400000000009</v>
      </c>
      <c r="AF61" s="34">
        <f t="shared" si="7"/>
        <v>-2.3493600000000008</v>
      </c>
      <c r="AG61" s="34">
        <f t="shared" si="7"/>
        <v>-2.2288800000000006</v>
      </c>
      <c r="AH61" s="34">
        <f t="shared" si="7"/>
        <v>-2.1084000000000005</v>
      </c>
      <c r="AI61" s="34">
        <f t="shared" si="7"/>
        <v>-1.9879200000000006</v>
      </c>
      <c r="AJ61" s="34">
        <f t="shared" si="7"/>
        <v>-1.8674400000000007</v>
      </c>
      <c r="AK61" s="34">
        <f t="shared" si="7"/>
        <v>-1.7469600000000007</v>
      </c>
      <c r="AL61" s="34">
        <f t="shared" si="7"/>
        <v>-1.6264800000000008</v>
      </c>
      <c r="AM61" s="34">
        <f t="shared" si="7"/>
        <v>-1.5060000000000009</v>
      </c>
      <c r="AN61" s="34">
        <f t="shared" si="7"/>
        <v>-1.385520000000001</v>
      </c>
      <c r="AO61" s="34">
        <f t="shared" si="7"/>
        <v>-1.2650400000000011</v>
      </c>
      <c r="AP61" s="34">
        <f t="shared" si="7"/>
        <v>-1.1445600000000011</v>
      </c>
      <c r="AQ61" s="34">
        <f t="shared" si="7"/>
        <v>-1.0240800000000012</v>
      </c>
      <c r="AR61" s="34">
        <f t="shared" si="7"/>
        <v>-0.90360000000000118</v>
      </c>
      <c r="AS61" s="34">
        <f t="shared" si="7"/>
        <v>-0.78312000000000115</v>
      </c>
      <c r="AT61" s="34">
        <f t="shared" si="7"/>
        <v>-0.66264000000000112</v>
      </c>
      <c r="AU61" s="34">
        <f t="shared" si="7"/>
        <v>-0.54216000000000109</v>
      </c>
      <c r="AV61" s="34">
        <f t="shared" si="7"/>
        <v>-0.42168000000000111</v>
      </c>
      <c r="AW61" s="34">
        <f t="shared" si="7"/>
        <v>-0.30120000000000113</v>
      </c>
      <c r="AX61" s="34">
        <f t="shared" si="7"/>
        <v>-0.18072000000000116</v>
      </c>
      <c r="AY61" s="34">
        <f t="shared" si="7"/>
        <v>-6.0240000000001168E-2</v>
      </c>
      <c r="AZ61" s="34">
        <f t="shared" si="7"/>
        <v>-1.1726730697603216E-15</v>
      </c>
      <c r="BA61" s="34">
        <f t="shared" si="7"/>
        <v>-1.1726730697603216E-15</v>
      </c>
      <c r="BB61" s="34">
        <f t="shared" si="7"/>
        <v>-1.1726730697603216E-15</v>
      </c>
      <c r="BC61" s="34">
        <f t="shared" si="7"/>
        <v>-1.1726730697603216E-15</v>
      </c>
      <c r="BD61" s="34">
        <f t="shared" si="7"/>
        <v>-1.1726730697603216E-15</v>
      </c>
    </row>
    <row r="62" spans="1:56" ht="16.5" hidden="1" customHeight="1" outlineLevel="1" x14ac:dyDescent="0.3">
      <c r="A62" s="115"/>
      <c r="B62" s="9" t="s">
        <v>34</v>
      </c>
      <c r="C62" s="9" t="s">
        <v>69</v>
      </c>
      <c r="D62" s="9" t="s">
        <v>40</v>
      </c>
      <c r="E62" s="34">
        <f t="shared" ref="E62:BD62" si="8">E28-E60+E61</f>
        <v>-2.7107999999999999</v>
      </c>
      <c r="F62" s="34">
        <f t="shared" si="8"/>
        <v>-5.3613599999999995</v>
      </c>
      <c r="G62" s="34">
        <f t="shared" si="8"/>
        <v>-5.2408799999999998</v>
      </c>
      <c r="H62" s="34">
        <f t="shared" si="8"/>
        <v>-5.1204000000000001</v>
      </c>
      <c r="I62" s="34">
        <f t="shared" si="8"/>
        <v>-4.9999200000000004</v>
      </c>
      <c r="J62" s="34">
        <f t="shared" si="8"/>
        <v>-4.8794400000000007</v>
      </c>
      <c r="K62" s="34">
        <f t="shared" si="8"/>
        <v>-4.758960000000001</v>
      </c>
      <c r="L62" s="34">
        <f t="shared" si="8"/>
        <v>-4.6384800000000013</v>
      </c>
      <c r="M62" s="34">
        <f t="shared" si="8"/>
        <v>-4.5180000000000016</v>
      </c>
      <c r="N62" s="34">
        <f t="shared" si="8"/>
        <v>-4.3975200000000019</v>
      </c>
      <c r="O62" s="34">
        <f t="shared" si="8"/>
        <v>-4.2770400000000022</v>
      </c>
      <c r="P62" s="34">
        <f t="shared" si="8"/>
        <v>-4.1565600000000025</v>
      </c>
      <c r="Q62" s="34">
        <f t="shared" si="8"/>
        <v>-4.0360800000000028</v>
      </c>
      <c r="R62" s="34">
        <f t="shared" si="8"/>
        <v>-3.9156000000000026</v>
      </c>
      <c r="S62" s="34">
        <f t="shared" si="8"/>
        <v>-3.7951200000000025</v>
      </c>
      <c r="T62" s="34">
        <f t="shared" si="8"/>
        <v>-3.6746400000000023</v>
      </c>
      <c r="U62" s="34">
        <f t="shared" si="8"/>
        <v>-3.5541600000000022</v>
      </c>
      <c r="V62" s="34">
        <f t="shared" si="8"/>
        <v>-3.4336800000000021</v>
      </c>
      <c r="W62" s="34">
        <f t="shared" si="8"/>
        <v>-3.3132000000000019</v>
      </c>
      <c r="X62" s="34">
        <f t="shared" si="8"/>
        <v>-3.1927200000000018</v>
      </c>
      <c r="Y62" s="34">
        <f t="shared" si="8"/>
        <v>-3.0722400000000016</v>
      </c>
      <c r="Z62" s="34">
        <f t="shared" si="8"/>
        <v>-2.9517600000000015</v>
      </c>
      <c r="AA62" s="34">
        <f t="shared" si="8"/>
        <v>-2.8312800000000014</v>
      </c>
      <c r="AB62" s="34">
        <f t="shared" si="8"/>
        <v>-2.7108000000000012</v>
      </c>
      <c r="AC62" s="34">
        <f t="shared" si="8"/>
        <v>-2.5903200000000011</v>
      </c>
      <c r="AD62" s="34">
        <f t="shared" si="8"/>
        <v>-2.4698400000000009</v>
      </c>
      <c r="AE62" s="34">
        <f t="shared" si="8"/>
        <v>-2.3493600000000008</v>
      </c>
      <c r="AF62" s="34">
        <f t="shared" si="8"/>
        <v>-2.2288800000000006</v>
      </c>
      <c r="AG62" s="34">
        <f t="shared" si="8"/>
        <v>-2.1084000000000005</v>
      </c>
      <c r="AH62" s="34">
        <f t="shared" si="8"/>
        <v>-1.9879200000000006</v>
      </c>
      <c r="AI62" s="34">
        <f t="shared" si="8"/>
        <v>-1.8674400000000007</v>
      </c>
      <c r="AJ62" s="34">
        <f t="shared" si="8"/>
        <v>-1.7469600000000007</v>
      </c>
      <c r="AK62" s="34">
        <f t="shared" si="8"/>
        <v>-1.6264800000000008</v>
      </c>
      <c r="AL62" s="34">
        <f t="shared" si="8"/>
        <v>-1.5060000000000009</v>
      </c>
      <c r="AM62" s="34">
        <f t="shared" si="8"/>
        <v>-1.385520000000001</v>
      </c>
      <c r="AN62" s="34">
        <f t="shared" si="8"/>
        <v>-1.2650400000000011</v>
      </c>
      <c r="AO62" s="34">
        <f t="shared" si="8"/>
        <v>-1.1445600000000011</v>
      </c>
      <c r="AP62" s="34">
        <f t="shared" si="8"/>
        <v>-1.0240800000000012</v>
      </c>
      <c r="AQ62" s="34">
        <f t="shared" si="8"/>
        <v>-0.90360000000000118</v>
      </c>
      <c r="AR62" s="34">
        <f t="shared" si="8"/>
        <v>-0.78312000000000115</v>
      </c>
      <c r="AS62" s="34">
        <f t="shared" si="8"/>
        <v>-0.66264000000000112</v>
      </c>
      <c r="AT62" s="34">
        <f t="shared" si="8"/>
        <v>-0.54216000000000109</v>
      </c>
      <c r="AU62" s="34">
        <f t="shared" si="8"/>
        <v>-0.42168000000000111</v>
      </c>
      <c r="AV62" s="34">
        <f t="shared" si="8"/>
        <v>-0.30120000000000113</v>
      </c>
      <c r="AW62" s="34">
        <f t="shared" si="8"/>
        <v>-0.18072000000000116</v>
      </c>
      <c r="AX62" s="34">
        <f t="shared" si="8"/>
        <v>-6.0240000000001168E-2</v>
      </c>
      <c r="AY62" s="34">
        <f t="shared" si="8"/>
        <v>-1.1726730697603216E-15</v>
      </c>
      <c r="AZ62" s="34">
        <f t="shared" si="8"/>
        <v>-1.1726730697603216E-15</v>
      </c>
      <c r="BA62" s="34">
        <f t="shared" si="8"/>
        <v>-1.1726730697603216E-15</v>
      </c>
      <c r="BB62" s="34">
        <f t="shared" si="8"/>
        <v>-1.1726730697603216E-15</v>
      </c>
      <c r="BC62" s="34">
        <f t="shared" si="8"/>
        <v>-1.1726730697603216E-15</v>
      </c>
      <c r="BD62" s="34">
        <f t="shared" si="8"/>
        <v>-1.1726730697603216E-15</v>
      </c>
    </row>
    <row r="63" spans="1:56" ht="16.5" collapsed="1" x14ac:dyDescent="0.3">
      <c r="A63" s="115"/>
      <c r="B63" s="9" t="s">
        <v>8</v>
      </c>
      <c r="C63" s="11" t="s">
        <v>68</v>
      </c>
      <c r="D63" s="9" t="s">
        <v>40</v>
      </c>
      <c r="E63" s="34">
        <f>AVERAGE(E61:E62)*'Fixed data'!$C$3</f>
        <v>-6.5465819999999994E-2</v>
      </c>
      <c r="F63" s="34">
        <f>AVERAGE(F61:F62)*'Fixed data'!$C$3</f>
        <v>-0.19494266400000002</v>
      </c>
      <c r="G63" s="34">
        <f>AVERAGE(G61:G62)*'Fixed data'!$C$3</f>
        <v>-0.256044096</v>
      </c>
      <c r="H63" s="34">
        <f>AVERAGE(H61:H62)*'Fixed data'!$C$3</f>
        <v>-0.25022491200000002</v>
      </c>
      <c r="I63" s="34">
        <f>AVERAGE(I61:I62)*'Fixed data'!$C$3</f>
        <v>-0.24440572799999999</v>
      </c>
      <c r="J63" s="34">
        <f>AVERAGE(J61:J62)*'Fixed data'!$C$3</f>
        <v>-0.23858654400000007</v>
      </c>
      <c r="K63" s="34">
        <f>AVERAGE(K61:K62)*'Fixed data'!$C$3</f>
        <v>-0.23276736000000003</v>
      </c>
      <c r="L63" s="34">
        <f>AVERAGE(L61:L62)*'Fixed data'!$C$3</f>
        <v>-0.22694817600000008</v>
      </c>
      <c r="M63" s="34">
        <f>AVERAGE(M61:M62)*'Fixed data'!$C$3</f>
        <v>-0.22112899200000005</v>
      </c>
      <c r="N63" s="34">
        <f>AVERAGE(N61:N62)*'Fixed data'!$C$3</f>
        <v>-0.21530980800000013</v>
      </c>
      <c r="O63" s="34">
        <f>AVERAGE(O61:O62)*'Fixed data'!$C$3</f>
        <v>-0.2094906240000001</v>
      </c>
      <c r="P63" s="34">
        <f>AVERAGE(P61:P62)*'Fixed data'!$C$3</f>
        <v>-0.20367144000000015</v>
      </c>
      <c r="Q63" s="34">
        <f>AVERAGE(Q61:Q62)*'Fixed data'!$C$3</f>
        <v>-0.19785225600000012</v>
      </c>
      <c r="R63" s="34">
        <f>AVERAGE(R61:R62)*'Fixed data'!$C$3</f>
        <v>-0.19203307200000014</v>
      </c>
      <c r="S63" s="34">
        <f>AVERAGE(S61:S62)*'Fixed data'!$C$3</f>
        <v>-0.18621388800000013</v>
      </c>
      <c r="T63" s="34">
        <f>AVERAGE(T61:T62)*'Fixed data'!$C$3</f>
        <v>-0.18039470400000013</v>
      </c>
      <c r="U63" s="34">
        <f>AVERAGE(U61:U62)*'Fixed data'!$C$3</f>
        <v>-0.17457552000000012</v>
      </c>
      <c r="V63" s="34">
        <f>AVERAGE(V61:V62)*'Fixed data'!$C$3</f>
        <v>-0.16875633600000009</v>
      </c>
      <c r="W63" s="34">
        <f>AVERAGE(W61:W62)*'Fixed data'!$C$3</f>
        <v>-0.16293715200000011</v>
      </c>
      <c r="X63" s="34">
        <f>AVERAGE(X61:X62)*'Fixed data'!$C$3</f>
        <v>-0.15711796800000008</v>
      </c>
      <c r="Y63" s="34">
        <f>AVERAGE(Y61:Y62)*'Fixed data'!$C$3</f>
        <v>-0.1512987840000001</v>
      </c>
      <c r="Z63" s="34">
        <f>AVERAGE(Z61:Z62)*'Fixed data'!$C$3</f>
        <v>-0.14547960000000007</v>
      </c>
      <c r="AA63" s="34">
        <f>AVERAGE(AA61:AA62)*'Fixed data'!$C$3</f>
        <v>-0.13966041600000009</v>
      </c>
      <c r="AB63" s="34">
        <f>AVERAGE(AB61:AB62)*'Fixed data'!$C$3</f>
        <v>-0.13384123200000006</v>
      </c>
      <c r="AC63" s="34">
        <f>AVERAGE(AC61:AC62)*'Fixed data'!$C$3</f>
        <v>-0.12802204800000008</v>
      </c>
      <c r="AD63" s="34">
        <f>AVERAGE(AD61:AD62)*'Fixed data'!$C$3</f>
        <v>-0.12220286400000005</v>
      </c>
      <c r="AE63" s="34">
        <f>AVERAGE(AE61:AE62)*'Fixed data'!$C$3</f>
        <v>-0.11638368000000006</v>
      </c>
      <c r="AF63" s="34">
        <f>AVERAGE(AF61:AF62)*'Fixed data'!$C$3</f>
        <v>-0.11056449600000003</v>
      </c>
      <c r="AG63" s="34">
        <f>AVERAGE(AG61:AG62)*'Fixed data'!$C$3</f>
        <v>-0.10474531200000005</v>
      </c>
      <c r="AH63" s="34">
        <f>AVERAGE(AH61:AH62)*'Fixed data'!$C$3</f>
        <v>-9.892612800000003E-2</v>
      </c>
      <c r="AI63" s="34">
        <f>AVERAGE(AI61:AI62)*'Fixed data'!$C$3</f>
        <v>-9.3106944000000025E-2</v>
      </c>
      <c r="AJ63" s="34">
        <f>AVERAGE(AJ61:AJ62)*'Fixed data'!$C$3</f>
        <v>-8.7287760000000048E-2</v>
      </c>
      <c r="AK63" s="34">
        <f>AVERAGE(AK61:AK62)*'Fixed data'!$C$3</f>
        <v>-8.1468576000000043E-2</v>
      </c>
      <c r="AL63" s="34">
        <f>AVERAGE(AL61:AL62)*'Fixed data'!$C$3</f>
        <v>-7.5649392000000051E-2</v>
      </c>
      <c r="AM63" s="34">
        <f>AVERAGE(AM61:AM62)*'Fixed data'!$C$3</f>
        <v>-6.9830208000000046E-2</v>
      </c>
      <c r="AN63" s="34">
        <f>AVERAGE(AN61:AN62)*'Fixed data'!$C$3</f>
        <v>-6.4011024000000055E-2</v>
      </c>
      <c r="AO63" s="34">
        <f>AVERAGE(AO61:AO62)*'Fixed data'!$C$3</f>
        <v>-5.819184000000005E-2</v>
      </c>
      <c r="AP63" s="34">
        <f>AVERAGE(AP61:AP62)*'Fixed data'!$C$3</f>
        <v>-5.2372656000000066E-2</v>
      </c>
      <c r="AQ63" s="34">
        <f>AVERAGE(AQ61:AQ62)*'Fixed data'!$C$3</f>
        <v>-4.6553472000000061E-2</v>
      </c>
      <c r="AR63" s="34">
        <f>AVERAGE(AR61:AR62)*'Fixed data'!$C$3</f>
        <v>-4.0734288000000063E-2</v>
      </c>
      <c r="AS63" s="34">
        <f>AVERAGE(AS61:AS62)*'Fixed data'!$C$3</f>
        <v>-3.4915104000000051E-2</v>
      </c>
      <c r="AT63" s="34">
        <f>AVERAGE(AT61:AT62)*'Fixed data'!$C$3</f>
        <v>-2.9095920000000056E-2</v>
      </c>
      <c r="AU63" s="34">
        <f>AVERAGE(AU61:AU62)*'Fixed data'!$C$3</f>
        <v>-2.3276736000000055E-2</v>
      </c>
      <c r="AV63" s="34">
        <f>AVERAGE(AV61:AV62)*'Fixed data'!$C$3</f>
        <v>-1.7457552000000053E-2</v>
      </c>
      <c r="AW63" s="34">
        <f>AVERAGE(AW61:AW62)*'Fixed data'!$C$3</f>
        <v>-1.1638368000000055E-2</v>
      </c>
      <c r="AX63" s="34">
        <f>AVERAGE(AX61:AX62)*'Fixed data'!$C$3</f>
        <v>-5.8191840000000571E-3</v>
      </c>
      <c r="AY63" s="34">
        <f>AVERAGE(AY61:AY62)*'Fixed data'!$C$3</f>
        <v>-1.4547960000000565E-3</v>
      </c>
      <c r="AZ63" s="34">
        <f>AVERAGE(AZ61:AZ62)*'Fixed data'!$C$3</f>
        <v>-5.664010926942354E-17</v>
      </c>
      <c r="BA63" s="34">
        <f>AVERAGE(BA61:BA62)*'Fixed data'!$C$3</f>
        <v>-5.664010926942354E-17</v>
      </c>
      <c r="BB63" s="34">
        <f>AVERAGE(BB61:BB62)*'Fixed data'!$C$3</f>
        <v>-5.664010926942354E-17</v>
      </c>
      <c r="BC63" s="34">
        <f>AVERAGE(BC61:BC62)*'Fixed data'!$C$3</f>
        <v>-5.664010926942354E-17</v>
      </c>
      <c r="BD63" s="34">
        <f>AVERAGE(BD61:BD62)*'Fixed data'!$C$3</f>
        <v>-5.664010926942354E-17</v>
      </c>
    </row>
    <row r="64" spans="1:56" ht="15.75" thickBot="1" x14ac:dyDescent="0.35">
      <c r="A64" s="114"/>
      <c r="B64" s="12" t="s">
        <v>95</v>
      </c>
      <c r="C64" s="12" t="s">
        <v>45</v>
      </c>
      <c r="D64" s="12" t="s">
        <v>40</v>
      </c>
      <c r="E64" s="53">
        <f t="shared" ref="E64:BD64" si="9">E29+E60+E63</f>
        <v>-0.74316581999999975</v>
      </c>
      <c r="F64" s="53">
        <f t="shared" si="9"/>
        <v>-0.93288266399999975</v>
      </c>
      <c r="G64" s="53">
        <f t="shared" si="9"/>
        <v>-0.37652409599999997</v>
      </c>
      <c r="H64" s="53">
        <f t="shared" si="9"/>
        <v>-0.370704912</v>
      </c>
      <c r="I64" s="53">
        <f t="shared" si="9"/>
        <v>-0.36488572799999996</v>
      </c>
      <c r="J64" s="53">
        <f t="shared" si="9"/>
        <v>-0.35906654400000004</v>
      </c>
      <c r="K64" s="53">
        <f t="shared" si="9"/>
        <v>-0.35324736000000001</v>
      </c>
      <c r="L64" s="53">
        <f t="shared" si="9"/>
        <v>-0.34742817600000009</v>
      </c>
      <c r="M64" s="53">
        <f t="shared" si="9"/>
        <v>-0.34160899200000006</v>
      </c>
      <c r="N64" s="53">
        <f t="shared" si="9"/>
        <v>-0.33578980800000013</v>
      </c>
      <c r="O64" s="53">
        <f t="shared" si="9"/>
        <v>-0.3299706240000001</v>
      </c>
      <c r="P64" s="53">
        <f t="shared" si="9"/>
        <v>-0.32415144000000012</v>
      </c>
      <c r="Q64" s="53">
        <f t="shared" si="9"/>
        <v>-0.31833225600000009</v>
      </c>
      <c r="R64" s="53">
        <f t="shared" si="9"/>
        <v>-0.31251307200000011</v>
      </c>
      <c r="S64" s="53">
        <f t="shared" si="9"/>
        <v>-0.30669388800000014</v>
      </c>
      <c r="T64" s="53">
        <f t="shared" si="9"/>
        <v>-0.3008747040000001</v>
      </c>
      <c r="U64" s="53">
        <f t="shared" si="9"/>
        <v>-0.29505552000000013</v>
      </c>
      <c r="V64" s="53">
        <f t="shared" si="9"/>
        <v>-0.28923633600000009</v>
      </c>
      <c r="W64" s="53">
        <f t="shared" si="9"/>
        <v>-0.28341715200000012</v>
      </c>
      <c r="X64" s="53">
        <f t="shared" si="9"/>
        <v>-0.27759796800000008</v>
      </c>
      <c r="Y64" s="53">
        <f t="shared" si="9"/>
        <v>-0.27177878400000011</v>
      </c>
      <c r="Z64" s="53">
        <f t="shared" si="9"/>
        <v>-0.26595960000000007</v>
      </c>
      <c r="AA64" s="53">
        <f t="shared" si="9"/>
        <v>-0.2601404160000001</v>
      </c>
      <c r="AB64" s="53">
        <f t="shared" si="9"/>
        <v>-0.25432123200000006</v>
      </c>
      <c r="AC64" s="53">
        <f t="shared" si="9"/>
        <v>-0.24850204800000009</v>
      </c>
      <c r="AD64" s="53">
        <f t="shared" si="9"/>
        <v>-0.24268286400000005</v>
      </c>
      <c r="AE64" s="53">
        <f t="shared" si="9"/>
        <v>-0.23686368000000005</v>
      </c>
      <c r="AF64" s="53">
        <f t="shared" si="9"/>
        <v>-0.23104449600000002</v>
      </c>
      <c r="AG64" s="53">
        <f t="shared" si="9"/>
        <v>-0.22522531200000004</v>
      </c>
      <c r="AH64" s="53">
        <f t="shared" si="9"/>
        <v>-0.21940612800000003</v>
      </c>
      <c r="AI64" s="53">
        <f t="shared" si="9"/>
        <v>-0.213586944</v>
      </c>
      <c r="AJ64" s="53">
        <f t="shared" si="9"/>
        <v>-0.20776776000000002</v>
      </c>
      <c r="AK64" s="53">
        <f t="shared" si="9"/>
        <v>-0.20194857600000005</v>
      </c>
      <c r="AL64" s="53">
        <f t="shared" si="9"/>
        <v>-0.19612939200000004</v>
      </c>
      <c r="AM64" s="53">
        <f t="shared" si="9"/>
        <v>-0.19031020800000004</v>
      </c>
      <c r="AN64" s="53">
        <f t="shared" si="9"/>
        <v>-0.18449102400000006</v>
      </c>
      <c r="AO64" s="53">
        <f t="shared" si="9"/>
        <v>-0.17867184000000003</v>
      </c>
      <c r="AP64" s="53">
        <f t="shared" si="9"/>
        <v>-0.17285265600000005</v>
      </c>
      <c r="AQ64" s="53">
        <f t="shared" si="9"/>
        <v>-0.16703347200000004</v>
      </c>
      <c r="AR64" s="53">
        <f t="shared" si="9"/>
        <v>-0.16121428800000004</v>
      </c>
      <c r="AS64" s="53">
        <f t="shared" si="9"/>
        <v>-0.15539510400000003</v>
      </c>
      <c r="AT64" s="53">
        <f t="shared" si="9"/>
        <v>-0.14957592000000006</v>
      </c>
      <c r="AU64" s="53">
        <f t="shared" si="9"/>
        <v>-0.14375673600000005</v>
      </c>
      <c r="AV64" s="53">
        <f t="shared" si="9"/>
        <v>-0.13793755200000005</v>
      </c>
      <c r="AW64" s="53">
        <f t="shared" si="9"/>
        <v>-0.13211836800000004</v>
      </c>
      <c r="AX64" s="53">
        <f t="shared" si="9"/>
        <v>-0.12629918400000004</v>
      </c>
      <c r="AY64" s="53">
        <f t="shared" si="9"/>
        <v>-6.1694796000000052E-2</v>
      </c>
      <c r="AZ64" s="53">
        <f t="shared" si="9"/>
        <v>-5.664010926942354E-17</v>
      </c>
      <c r="BA64" s="53">
        <f t="shared" si="9"/>
        <v>-5.664010926942354E-17</v>
      </c>
      <c r="BB64" s="53">
        <f t="shared" si="9"/>
        <v>-5.664010926942354E-17</v>
      </c>
      <c r="BC64" s="53">
        <f t="shared" si="9"/>
        <v>-5.664010926942354E-17</v>
      </c>
      <c r="BD64" s="53">
        <f t="shared" si="9"/>
        <v>-5.664010926942354E-17</v>
      </c>
    </row>
    <row r="65" spans="1:56" ht="12.75" customHeight="1" x14ac:dyDescent="0.3">
      <c r="A65" s="168"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-0.74316581999999975</v>
      </c>
      <c r="F77" s="54">
        <f>IF('Fixed data'!$G$19=FALSE,F64+F76,F64)</f>
        <v>-0.93288266399999975</v>
      </c>
      <c r="G77" s="54">
        <f>IF('Fixed data'!$G$19=FALSE,G64+G76,G64)</f>
        <v>-0.37652409599999997</v>
      </c>
      <c r="H77" s="54">
        <f>IF('Fixed data'!$G$19=FALSE,H64+H76,H64)</f>
        <v>-0.370704912</v>
      </c>
      <c r="I77" s="54">
        <f>IF('Fixed data'!$G$19=FALSE,I64+I76,I64)</f>
        <v>-0.36488572799999996</v>
      </c>
      <c r="J77" s="54">
        <f>IF('Fixed data'!$G$19=FALSE,J64+J76,J64)</f>
        <v>-0.35906654400000004</v>
      </c>
      <c r="K77" s="54">
        <f>IF('Fixed data'!$G$19=FALSE,K64+K76,K64)</f>
        <v>-0.35324736000000001</v>
      </c>
      <c r="L77" s="54">
        <f>IF('Fixed data'!$G$19=FALSE,L64+L76,L64)</f>
        <v>-0.34742817600000009</v>
      </c>
      <c r="M77" s="54">
        <f>IF('Fixed data'!$G$19=FALSE,M64+M76,M64)</f>
        <v>-0.34160899200000006</v>
      </c>
      <c r="N77" s="54">
        <f>IF('Fixed data'!$G$19=FALSE,N64+N76,N64)</f>
        <v>-0.33578980800000013</v>
      </c>
      <c r="O77" s="54">
        <f>IF('Fixed data'!$G$19=FALSE,O64+O76,O64)</f>
        <v>-0.3299706240000001</v>
      </c>
      <c r="P77" s="54">
        <f>IF('Fixed data'!$G$19=FALSE,P64+P76,P64)</f>
        <v>-0.32415144000000012</v>
      </c>
      <c r="Q77" s="54">
        <f>IF('Fixed data'!$G$19=FALSE,Q64+Q76,Q64)</f>
        <v>-0.31833225600000009</v>
      </c>
      <c r="R77" s="54">
        <f>IF('Fixed data'!$G$19=FALSE,R64+R76,R64)</f>
        <v>-0.31251307200000011</v>
      </c>
      <c r="S77" s="54">
        <f>IF('Fixed data'!$G$19=FALSE,S64+S76,S64)</f>
        <v>-0.30669388800000014</v>
      </c>
      <c r="T77" s="54">
        <f>IF('Fixed data'!$G$19=FALSE,T64+T76,T64)</f>
        <v>-0.3008747040000001</v>
      </c>
      <c r="U77" s="54">
        <f>IF('Fixed data'!$G$19=FALSE,U64+U76,U64)</f>
        <v>-0.29505552000000013</v>
      </c>
      <c r="V77" s="54">
        <f>IF('Fixed data'!$G$19=FALSE,V64+V76,V64)</f>
        <v>-0.28923633600000009</v>
      </c>
      <c r="W77" s="54">
        <f>IF('Fixed data'!$G$19=FALSE,W64+W76,W64)</f>
        <v>-0.28341715200000012</v>
      </c>
      <c r="X77" s="54">
        <f>IF('Fixed data'!$G$19=FALSE,X64+X76,X64)</f>
        <v>-0.27759796800000008</v>
      </c>
      <c r="Y77" s="54">
        <f>IF('Fixed data'!$G$19=FALSE,Y64+Y76,Y64)</f>
        <v>-0.27177878400000011</v>
      </c>
      <c r="Z77" s="54">
        <f>IF('Fixed data'!$G$19=FALSE,Z64+Z76,Z64)</f>
        <v>-0.26595960000000007</v>
      </c>
      <c r="AA77" s="54">
        <f>IF('Fixed data'!$G$19=FALSE,AA64+AA76,AA64)</f>
        <v>-0.2601404160000001</v>
      </c>
      <c r="AB77" s="54">
        <f>IF('Fixed data'!$G$19=FALSE,AB64+AB76,AB64)</f>
        <v>-0.25432123200000006</v>
      </c>
      <c r="AC77" s="54">
        <f>IF('Fixed data'!$G$19=FALSE,AC64+AC76,AC64)</f>
        <v>-0.24850204800000009</v>
      </c>
      <c r="AD77" s="54">
        <f>IF('Fixed data'!$G$19=FALSE,AD64+AD76,AD64)</f>
        <v>-0.24268286400000005</v>
      </c>
      <c r="AE77" s="54">
        <f>IF('Fixed data'!$G$19=FALSE,AE64+AE76,AE64)</f>
        <v>-0.23686368000000005</v>
      </c>
      <c r="AF77" s="54">
        <f>IF('Fixed data'!$G$19=FALSE,AF64+AF76,AF64)</f>
        <v>-0.23104449600000002</v>
      </c>
      <c r="AG77" s="54">
        <f>IF('Fixed data'!$G$19=FALSE,AG64+AG76,AG64)</f>
        <v>-0.22522531200000004</v>
      </c>
      <c r="AH77" s="54">
        <f>IF('Fixed data'!$G$19=FALSE,AH64+AH76,AH64)</f>
        <v>-0.21940612800000003</v>
      </c>
      <c r="AI77" s="54">
        <f>IF('Fixed data'!$G$19=FALSE,AI64+AI76,AI64)</f>
        <v>-0.213586944</v>
      </c>
      <c r="AJ77" s="54">
        <f>IF('Fixed data'!$G$19=FALSE,AJ64+AJ76,AJ64)</f>
        <v>-0.20776776000000002</v>
      </c>
      <c r="AK77" s="54">
        <f>IF('Fixed data'!$G$19=FALSE,AK64+AK76,AK64)</f>
        <v>-0.20194857600000005</v>
      </c>
      <c r="AL77" s="54">
        <f>IF('Fixed data'!$G$19=FALSE,AL64+AL76,AL64)</f>
        <v>-0.19612939200000004</v>
      </c>
      <c r="AM77" s="54">
        <f>IF('Fixed data'!$G$19=FALSE,AM64+AM76,AM64)</f>
        <v>-0.19031020800000004</v>
      </c>
      <c r="AN77" s="54">
        <f>IF('Fixed data'!$G$19=FALSE,AN64+AN76,AN64)</f>
        <v>-0.18449102400000006</v>
      </c>
      <c r="AO77" s="54">
        <f>IF('Fixed data'!$G$19=FALSE,AO64+AO76,AO64)</f>
        <v>-0.17867184000000003</v>
      </c>
      <c r="AP77" s="54">
        <f>IF('Fixed data'!$G$19=FALSE,AP64+AP76,AP64)</f>
        <v>-0.17285265600000005</v>
      </c>
      <c r="AQ77" s="54">
        <f>IF('Fixed data'!$G$19=FALSE,AQ64+AQ76,AQ64)</f>
        <v>-0.16703347200000004</v>
      </c>
      <c r="AR77" s="54">
        <f>IF('Fixed data'!$G$19=FALSE,AR64+AR76,AR64)</f>
        <v>-0.16121428800000004</v>
      </c>
      <c r="AS77" s="54">
        <f>IF('Fixed data'!$G$19=FALSE,AS64+AS76,AS64)</f>
        <v>-0.15539510400000003</v>
      </c>
      <c r="AT77" s="54">
        <f>IF('Fixed data'!$G$19=FALSE,AT64+AT76,AT64)</f>
        <v>-0.14957592000000006</v>
      </c>
      <c r="AU77" s="54">
        <f>IF('Fixed data'!$G$19=FALSE,AU64+AU76,AU64)</f>
        <v>-0.14375673600000005</v>
      </c>
      <c r="AV77" s="54">
        <f>IF('Fixed data'!$G$19=FALSE,AV64+AV76,AV64)</f>
        <v>-0.13793755200000005</v>
      </c>
      <c r="AW77" s="54">
        <f>IF('Fixed data'!$G$19=FALSE,AW64+AW76,AW64)</f>
        <v>-0.13211836800000004</v>
      </c>
      <c r="AX77" s="54">
        <f>IF('Fixed data'!$G$19=FALSE,AX64+AX76,AX64)</f>
        <v>-0.12629918400000004</v>
      </c>
      <c r="AY77" s="54">
        <f>IF('Fixed data'!$G$19=FALSE,AY64+AY76,AY64)</f>
        <v>-6.1694796000000052E-2</v>
      </c>
      <c r="AZ77" s="54">
        <f>IF('Fixed data'!$G$19=FALSE,AZ64+AZ76,AZ64)</f>
        <v>-5.664010926942354E-17</v>
      </c>
      <c r="BA77" s="54">
        <f>IF('Fixed data'!$G$19=FALSE,BA64+BA76,BA64)</f>
        <v>-5.664010926942354E-17</v>
      </c>
      <c r="BB77" s="54">
        <f>IF('Fixed data'!$G$19=FALSE,BB64+BB76,BB64)</f>
        <v>-5.664010926942354E-17</v>
      </c>
      <c r="BC77" s="54">
        <f>IF('Fixed data'!$G$19=FALSE,BC64+BC76,BC64)</f>
        <v>-5.664010926942354E-17</v>
      </c>
      <c r="BD77" s="54">
        <f>IF('Fixed data'!$G$19=FALSE,BD64+BD76,BD64)</f>
        <v>-5.664010926942354E-17</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-0.71803460869565194</v>
      </c>
      <c r="F80" s="55">
        <f t="shared" ref="F80:BD80" si="11">F77*F78</f>
        <v>-0.8708559490303156</v>
      </c>
      <c r="G80" s="55">
        <f t="shared" si="11"/>
        <v>-0.3396031618954462</v>
      </c>
      <c r="H80" s="55">
        <f t="shared" si="11"/>
        <v>-0.32304791433208324</v>
      </c>
      <c r="I80" s="55">
        <f t="shared" si="11"/>
        <v>-0.30722399194563804</v>
      </c>
      <c r="J80" s="55">
        <f t="shared" si="11"/>
        <v>-0.29210086489335813</v>
      </c>
      <c r="K80" s="55">
        <f t="shared" si="11"/>
        <v>-0.27764923184542289</v>
      </c>
      <c r="L80" s="55">
        <f t="shared" si="11"/>
        <v>-0.26384097180953348</v>
      </c>
      <c r="M80" s="55">
        <f t="shared" si="11"/>
        <v>-0.25064909780887418</v>
      </c>
      <c r="N80" s="55">
        <f t="shared" si="11"/>
        <v>-0.23804771234319225</v>
      </c>
      <c r="O80" s="55">
        <f t="shared" si="11"/>
        <v>-0.22601196456536557</v>
      </c>
      <c r="P80" s="55">
        <f t="shared" si="11"/>
        <v>-0.21451800910837077</v>
      </c>
      <c r="Q80" s="55">
        <f t="shared" si="11"/>
        <v>-0.20354296649999951</v>
      </c>
      <c r="R80" s="55">
        <f t="shared" si="11"/>
        <v>-0.19306488510502287</v>
      </c>
      <c r="S80" s="55">
        <f t="shared" si="11"/>
        <v>-0.18306270453676673</v>
      </c>
      <c r="T80" s="55">
        <f t="shared" si="11"/>
        <v>-0.17351622048223686</v>
      </c>
      <c r="U80" s="55">
        <f t="shared" si="11"/>
        <v>-0.16440605088703458</v>
      </c>
      <c r="V80" s="55">
        <f t="shared" si="11"/>
        <v>-0.15571360344831822</v>
      </c>
      <c r="W80" s="55">
        <f t="shared" si="11"/>
        <v>-0.14742104436601478</v>
      </c>
      <c r="X80" s="55">
        <f t="shared" si="11"/>
        <v>-0.13951126830435465</v>
      </c>
      <c r="Y80" s="55">
        <f t="shared" si="11"/>
        <v>-0.13196786951760778</v>
      </c>
      <c r="Z80" s="55">
        <f t="shared" si="11"/>
        <v>-0.12477511409563202</v>
      </c>
      <c r="AA80" s="55">
        <f t="shared" si="11"/>
        <v>-0.11791791328651827</v>
      </c>
      <c r="AB80" s="55">
        <f t="shared" si="11"/>
        <v>-0.11138179785522256</v>
      </c>
      <c r="AC80" s="55">
        <f t="shared" si="11"/>
        <v>-0.10515289343862629</v>
      </c>
      <c r="AD80" s="55">
        <f t="shared" si="11"/>
        <v>-9.9217896858954768E-2</v>
      </c>
      <c r="AE80" s="55">
        <f t="shared" si="11"/>
        <v>-9.3564053358920943E-2</v>
      </c>
      <c r="AF80" s="55">
        <f t="shared" si="11"/>
        <v>-8.8179134723341573E-2</v>
      </c>
      <c r="AG80" s="55">
        <f t="shared" si="11"/>
        <v>-8.3051418253304546E-2</v>
      </c>
      <c r="AH80" s="55">
        <f t="shared" si="11"/>
        <v>-7.8169666560245321E-2</v>
      </c>
      <c r="AI80" s="55">
        <f t="shared" si="11"/>
        <v>-8.5432031974238307E-2</v>
      </c>
      <c r="AJ80" s="55">
        <f t="shared" si="11"/>
        <v>-8.0683915707680909E-2</v>
      </c>
      <c r="AK80" s="55">
        <f t="shared" si="11"/>
        <v>-7.6139913642741378E-2</v>
      </c>
      <c r="AL80" s="55">
        <f t="shared" si="11"/>
        <v>-7.1792163631224773E-2</v>
      </c>
      <c r="AM80" s="55">
        <f t="shared" si="11"/>
        <v>-6.7633088356660959E-2</v>
      </c>
      <c r="AN80" s="55">
        <f t="shared" si="11"/>
        <v>-6.3655385411911417E-2</v>
      </c>
      <c r="AO80" s="55">
        <f t="shared" si="11"/>
        <v>-5.9852017713145966E-2</v>
      </c>
      <c r="AP80" s="55">
        <f t="shared" si="11"/>
        <v>-5.621620423901337E-2</v>
      </c>
      <c r="AQ80" s="55">
        <f t="shared" si="11"/>
        <v>-5.2741411084194133E-2</v>
      </c>
      <c r="AR80" s="55">
        <f t="shared" si="11"/>
        <v>-4.9421342816878655E-2</v>
      </c>
      <c r="AS80" s="55">
        <f t="shared" si="11"/>
        <v>-4.6249934130055501E-2</v>
      </c>
      <c r="AT80" s="55">
        <f t="shared" si="11"/>
        <v>-4.3221341776826926E-2</v>
      </c>
      <c r="AU80" s="55">
        <f t="shared" si="11"/>
        <v>-4.03299367802884E-2</v>
      </c>
      <c r="AV80" s="55">
        <f t="shared" si="11"/>
        <v>-3.7570296908820036E-2</v>
      </c>
      <c r="AW80" s="55">
        <f t="shared" si="11"/>
        <v>-3.4937199407937478E-2</v>
      </c>
      <c r="AX80" s="55">
        <f t="shared" si="11"/>
        <v>-3.2425613980140613E-2</v>
      </c>
      <c r="AY80" s="55">
        <f t="shared" si="11"/>
        <v>-1.5377968656493789E-2</v>
      </c>
      <c r="AZ80" s="55">
        <f t="shared" si="11"/>
        <v>-1.3706838528818003E-17</v>
      </c>
      <c r="BA80" s="55">
        <f t="shared" si="11"/>
        <v>-1.3307610222153403E-17</v>
      </c>
      <c r="BB80" s="55">
        <f t="shared" si="11"/>
        <v>-1.2920009924420779E-17</v>
      </c>
      <c r="BC80" s="55">
        <f t="shared" si="11"/>
        <v>-1.2543698955748329E-17</v>
      </c>
      <c r="BD80" s="55">
        <f t="shared" si="11"/>
        <v>-1.2178348500726533E-17</v>
      </c>
    </row>
    <row r="81" spans="1:56" x14ac:dyDescent="0.3">
      <c r="A81" s="74"/>
      <c r="B81" s="15" t="s">
        <v>18</v>
      </c>
      <c r="C81" s="15"/>
      <c r="D81" s="14" t="s">
        <v>40</v>
      </c>
      <c r="E81" s="56">
        <f>+E80</f>
        <v>-0.71803460869565194</v>
      </c>
      <c r="F81" s="56">
        <f t="shared" ref="F81:BD81" si="12">+E81+F80</f>
        <v>-1.5888905577259675</v>
      </c>
      <c r="G81" s="56">
        <f t="shared" si="12"/>
        <v>-1.9284937196214138</v>
      </c>
      <c r="H81" s="56">
        <f t="shared" si="12"/>
        <v>-2.2515416339534973</v>
      </c>
      <c r="I81" s="56">
        <f t="shared" si="12"/>
        <v>-2.5587656258991354</v>
      </c>
      <c r="J81" s="56">
        <f t="shared" si="12"/>
        <v>-2.8508664907924937</v>
      </c>
      <c r="K81" s="56">
        <f t="shared" si="12"/>
        <v>-3.1285157226379168</v>
      </c>
      <c r="L81" s="56">
        <f t="shared" si="12"/>
        <v>-3.3923566944474501</v>
      </c>
      <c r="M81" s="56">
        <f t="shared" si="12"/>
        <v>-3.6430057922563241</v>
      </c>
      <c r="N81" s="56">
        <f t="shared" si="12"/>
        <v>-3.8810535045995165</v>
      </c>
      <c r="O81" s="56">
        <f t="shared" si="12"/>
        <v>-4.1070654691648825</v>
      </c>
      <c r="P81" s="56">
        <f t="shared" si="12"/>
        <v>-4.3215834782732534</v>
      </c>
      <c r="Q81" s="56">
        <f t="shared" si="12"/>
        <v>-4.5251264447732531</v>
      </c>
      <c r="R81" s="56">
        <f t="shared" si="12"/>
        <v>-4.7181913298782758</v>
      </c>
      <c r="S81" s="56">
        <f t="shared" si="12"/>
        <v>-4.9012540344150421</v>
      </c>
      <c r="T81" s="56">
        <f t="shared" si="12"/>
        <v>-5.0747702548972793</v>
      </c>
      <c r="U81" s="56">
        <f t="shared" si="12"/>
        <v>-5.2391763057843139</v>
      </c>
      <c r="V81" s="56">
        <f t="shared" si="12"/>
        <v>-5.3948899092326323</v>
      </c>
      <c r="W81" s="56">
        <f t="shared" si="12"/>
        <v>-5.5423109535986468</v>
      </c>
      <c r="X81" s="56">
        <f t="shared" si="12"/>
        <v>-5.6818222219030012</v>
      </c>
      <c r="Y81" s="56">
        <f t="shared" si="12"/>
        <v>-5.8137900914206089</v>
      </c>
      <c r="Z81" s="56">
        <f t="shared" si="12"/>
        <v>-5.938565205516241</v>
      </c>
      <c r="AA81" s="56">
        <f t="shared" si="12"/>
        <v>-6.0564831188027597</v>
      </c>
      <c r="AB81" s="56">
        <f t="shared" si="12"/>
        <v>-6.1678649166579822</v>
      </c>
      <c r="AC81" s="56">
        <f t="shared" si="12"/>
        <v>-6.2730178100966087</v>
      </c>
      <c r="AD81" s="56">
        <f t="shared" si="12"/>
        <v>-6.3722357069555633</v>
      </c>
      <c r="AE81" s="56">
        <f t="shared" si="12"/>
        <v>-6.4657997603144839</v>
      </c>
      <c r="AF81" s="56">
        <f t="shared" si="12"/>
        <v>-6.553978895037825</v>
      </c>
      <c r="AG81" s="56">
        <f t="shared" si="12"/>
        <v>-6.6370303132911292</v>
      </c>
      <c r="AH81" s="56">
        <f t="shared" si="12"/>
        <v>-6.7151999798513744</v>
      </c>
      <c r="AI81" s="56">
        <f t="shared" si="12"/>
        <v>-6.8006320118256127</v>
      </c>
      <c r="AJ81" s="56">
        <f t="shared" si="12"/>
        <v>-6.8813159275332936</v>
      </c>
      <c r="AK81" s="56">
        <f t="shared" si="12"/>
        <v>-6.957455841176035</v>
      </c>
      <c r="AL81" s="56">
        <f t="shared" si="12"/>
        <v>-7.0292480048072594</v>
      </c>
      <c r="AM81" s="56">
        <f t="shared" si="12"/>
        <v>-7.0968810931639208</v>
      </c>
      <c r="AN81" s="56">
        <f t="shared" si="12"/>
        <v>-7.1605364785758319</v>
      </c>
      <c r="AO81" s="56">
        <f t="shared" si="12"/>
        <v>-7.2203884962889777</v>
      </c>
      <c r="AP81" s="56">
        <f t="shared" si="12"/>
        <v>-7.276604700527991</v>
      </c>
      <c r="AQ81" s="56">
        <f t="shared" si="12"/>
        <v>-7.3293461116121854</v>
      </c>
      <c r="AR81" s="56">
        <f t="shared" si="12"/>
        <v>-7.378767454429064</v>
      </c>
      <c r="AS81" s="56">
        <f t="shared" si="12"/>
        <v>-7.4250173885591195</v>
      </c>
      <c r="AT81" s="56">
        <f t="shared" si="12"/>
        <v>-7.4682387303359468</v>
      </c>
      <c r="AU81" s="56">
        <f t="shared" si="12"/>
        <v>-7.5085686671162355</v>
      </c>
      <c r="AV81" s="56">
        <f t="shared" si="12"/>
        <v>-7.5461389640250554</v>
      </c>
      <c r="AW81" s="56">
        <f t="shared" si="12"/>
        <v>-7.5810761634329928</v>
      </c>
      <c r="AX81" s="56">
        <f t="shared" si="12"/>
        <v>-7.6135017774131333</v>
      </c>
      <c r="AY81" s="56">
        <f t="shared" si="12"/>
        <v>-7.6288797460696269</v>
      </c>
      <c r="AZ81" s="56">
        <f t="shared" si="12"/>
        <v>-7.6288797460696269</v>
      </c>
      <c r="BA81" s="56">
        <f t="shared" si="12"/>
        <v>-7.6288797460696269</v>
      </c>
      <c r="BB81" s="56">
        <f t="shared" si="12"/>
        <v>-7.6288797460696269</v>
      </c>
      <c r="BC81" s="56">
        <f t="shared" si="12"/>
        <v>-7.6288797460696269</v>
      </c>
      <c r="BD81" s="56">
        <f t="shared" si="12"/>
        <v>-7.6288797460696269</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1"/>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1"/>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1"/>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1"/>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1"/>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16" sqref="C16"/>
    </sheetView>
  </sheetViews>
  <sheetFormatPr defaultRowHeight="15" x14ac:dyDescent="0.25"/>
  <cols>
    <col min="1" max="1" width="5.85546875" customWidth="1"/>
    <col min="2" max="2" width="48.140625" customWidth="1"/>
    <col min="3" max="3" width="73.85546875" customWidth="1"/>
  </cols>
  <sheetData>
    <row r="1" spans="1:3" ht="18.75" x14ac:dyDescent="0.3">
      <c r="A1" s="1" t="s">
        <v>82</v>
      </c>
    </row>
    <row r="2" spans="1:3" x14ac:dyDescent="0.25">
      <c r="A2" t="s">
        <v>78</v>
      </c>
    </row>
    <row r="4" spans="1:3" ht="15.75" thickBot="1" x14ac:dyDescent="0.3"/>
    <row r="5" spans="1:3" ht="30" x14ac:dyDescent="0.25">
      <c r="A5" s="175" t="s">
        <v>11</v>
      </c>
      <c r="B5" s="132" t="s">
        <v>168</v>
      </c>
      <c r="C5" s="133" t="s">
        <v>344</v>
      </c>
    </row>
    <row r="6" spans="1:3" x14ac:dyDescent="0.25">
      <c r="A6" s="176"/>
      <c r="B6" s="61" t="s">
        <v>198</v>
      </c>
      <c r="C6" s="134"/>
    </row>
    <row r="7" spans="1:3" x14ac:dyDescent="0.25">
      <c r="A7" s="176"/>
      <c r="B7" s="61" t="s">
        <v>198</v>
      </c>
      <c r="C7" s="134"/>
    </row>
    <row r="8" spans="1:3" x14ac:dyDescent="0.25">
      <c r="A8" s="176"/>
      <c r="B8" s="61" t="s">
        <v>198</v>
      </c>
      <c r="C8" s="134"/>
    </row>
    <row r="9" spans="1:3" x14ac:dyDescent="0.25">
      <c r="A9" s="176"/>
      <c r="B9" s="61" t="s">
        <v>198</v>
      </c>
      <c r="C9" s="134"/>
    </row>
    <row r="10" spans="1:3" ht="16.5" thickBot="1" x14ac:dyDescent="0.35">
      <c r="A10" s="177"/>
      <c r="B10" s="124" t="s">
        <v>197</v>
      </c>
      <c r="C10" s="135"/>
    </row>
    <row r="11" spans="1:3" ht="15.75" thickBot="1" x14ac:dyDescent="0.3"/>
    <row r="12" spans="1:3" ht="30" x14ac:dyDescent="0.3">
      <c r="A12" s="168" t="s">
        <v>301</v>
      </c>
      <c r="B12" s="132" t="s">
        <v>168</v>
      </c>
      <c r="C12" s="139" t="s">
        <v>346</v>
      </c>
    </row>
    <row r="13" spans="1:3" ht="15.75" x14ac:dyDescent="0.3">
      <c r="A13" s="169"/>
      <c r="B13" s="61" t="s">
        <v>198</v>
      </c>
      <c r="C13" s="136"/>
    </row>
    <row r="14" spans="1:3" ht="15.75" x14ac:dyDescent="0.3">
      <c r="A14" s="169"/>
      <c r="B14" s="61" t="s">
        <v>198</v>
      </c>
      <c r="C14" s="136"/>
    </row>
    <row r="15" spans="1:3" ht="15.75" x14ac:dyDescent="0.3">
      <c r="A15" s="169"/>
      <c r="B15" s="61" t="s">
        <v>198</v>
      </c>
      <c r="C15" s="136"/>
    </row>
    <row r="16" spans="1:3" ht="15.75" x14ac:dyDescent="0.3">
      <c r="A16" s="169"/>
      <c r="B16" s="61" t="s">
        <v>198</v>
      </c>
      <c r="C16" s="136"/>
    </row>
    <row r="17" spans="1:3" ht="15.75" x14ac:dyDescent="0.3">
      <c r="A17" s="169"/>
      <c r="B17" s="61" t="s">
        <v>198</v>
      </c>
      <c r="C17" s="136"/>
    </row>
    <row r="18" spans="1:3" ht="16.5" thickBot="1" x14ac:dyDescent="0.35">
      <c r="A18" s="170"/>
      <c r="B18" s="125" t="s">
        <v>321</v>
      </c>
      <c r="C18" s="137"/>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terms/"/>
    <ds:schemaRef ds:uri="http://schemas.microsoft.com/sharepoint/v3/fields"/>
    <ds:schemaRef ds:uri="http://www.w3.org/XML/1998/namespace"/>
    <ds:schemaRef ds:uri="http://purl.org/dc/dcmitype/"/>
    <ds:schemaRef ds:uri="efb98dbe-6680-48eb-ac67-85b3a61e7855"/>
    <ds:schemaRef ds:uri="eecedeb9-13b3-4e62-b003-046c92e1668a"/>
    <ds:schemaRef ds:uri="http://schemas.microsoft.com/office/2006/documentManagement/types"/>
    <ds:schemaRef ds:uri="http://purl.org/dc/elements/1.1/"/>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2013-06-26T14:15:52Z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